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koudelka\Downloads\"/>
    </mc:Choice>
  </mc:AlternateContent>
  <xr:revisionPtr revIDLastSave="0" documentId="13_ncr:1_{E7E950A4-0C20-4AD8-80C3-FF36D8CCB6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" sheetId="6" r:id="rId1"/>
    <sheet name="0001" sheetId="2" r:id="rId2"/>
    <sheet name="0011" sheetId="3" r:id="rId3"/>
    <sheet name="2011" sheetId="4" r:id="rId4"/>
    <sheet name="9011" sheetId="5" r:id="rId5"/>
  </sheets>
  <definedNames>
    <definedName name="_xlnm.Print_Titles" localSheetId="1">'0001'!$6:$8</definedName>
    <definedName name="_xlnm.Print_Titles" localSheetId="2">'0011'!$6:$8</definedName>
    <definedName name="_xlnm.Print_Titles" localSheetId="3">'2011'!$6:$8</definedName>
    <definedName name="_xlnm.Print_Titles" localSheetId="4">'9011'!$6:$8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6" l="1"/>
  <c r="I67" i="5"/>
  <c r="O67" i="5" s="1"/>
  <c r="I64" i="5"/>
  <c r="I63" i="5" s="1"/>
  <c r="I60" i="5"/>
  <c r="O60" i="5" s="1"/>
  <c r="I57" i="5"/>
  <c r="O57" i="5" s="1"/>
  <c r="I54" i="5"/>
  <c r="I53" i="5" s="1"/>
  <c r="I50" i="5"/>
  <c r="I49" i="5" s="1"/>
  <c r="I45" i="5"/>
  <c r="O46" i="5"/>
  <c r="I46" i="5"/>
  <c r="I42" i="5"/>
  <c r="O42" i="5" s="1"/>
  <c r="I39" i="5"/>
  <c r="O39" i="5" s="1"/>
  <c r="I36" i="5"/>
  <c r="O36" i="5" s="1"/>
  <c r="I32" i="5"/>
  <c r="O32" i="5" s="1"/>
  <c r="I30" i="5"/>
  <c r="O30" i="5" s="1"/>
  <c r="O27" i="5"/>
  <c r="I27" i="5"/>
  <c r="O24" i="5"/>
  <c r="I24" i="5"/>
  <c r="I21" i="5"/>
  <c r="O21" i="5" s="1"/>
  <c r="I18" i="5"/>
  <c r="I17" i="5" s="1"/>
  <c r="I15" i="5"/>
  <c r="O15" i="5" s="1"/>
  <c r="O13" i="5"/>
  <c r="I13" i="5"/>
  <c r="I10" i="5"/>
  <c r="O10" i="5" s="1"/>
  <c r="I315" i="4"/>
  <c r="O315" i="4" s="1"/>
  <c r="O312" i="4"/>
  <c r="I312" i="4"/>
  <c r="I310" i="4"/>
  <c r="O310" i="4" s="1"/>
  <c r="I307" i="4"/>
  <c r="O307" i="4" s="1"/>
  <c r="I304" i="4"/>
  <c r="O304" i="4" s="1"/>
  <c r="O301" i="4"/>
  <c r="I301" i="4"/>
  <c r="I298" i="4"/>
  <c r="O298" i="4" s="1"/>
  <c r="I295" i="4"/>
  <c r="O295" i="4" s="1"/>
  <c r="I292" i="4"/>
  <c r="O292" i="4" s="1"/>
  <c r="O289" i="4"/>
  <c r="I289" i="4"/>
  <c r="I286" i="4"/>
  <c r="O286" i="4" s="1"/>
  <c r="I284" i="4"/>
  <c r="O284" i="4" s="1"/>
  <c r="I281" i="4"/>
  <c r="O281" i="4" s="1"/>
  <c r="O278" i="4"/>
  <c r="I278" i="4"/>
  <c r="I275" i="4"/>
  <c r="O275" i="4" s="1"/>
  <c r="I273" i="4"/>
  <c r="O273" i="4" s="1"/>
  <c r="I271" i="4"/>
  <c r="O271" i="4" s="1"/>
  <c r="O269" i="4"/>
  <c r="I269" i="4"/>
  <c r="I267" i="4"/>
  <c r="O267" i="4" s="1"/>
  <c r="I264" i="4"/>
  <c r="O264" i="4" s="1"/>
  <c r="I262" i="4"/>
  <c r="O262" i="4" s="1"/>
  <c r="O259" i="4"/>
  <c r="I259" i="4"/>
  <c r="I257" i="4"/>
  <c r="O257" i="4" s="1"/>
  <c r="I254" i="4"/>
  <c r="O254" i="4" s="1"/>
  <c r="I249" i="4"/>
  <c r="O250" i="4"/>
  <c r="I250" i="4"/>
  <c r="I246" i="4"/>
  <c r="O246" i="4" s="1"/>
  <c r="I243" i="4"/>
  <c r="O243" i="4" s="1"/>
  <c r="I240" i="4"/>
  <c r="O240" i="4" s="1"/>
  <c r="I237" i="4"/>
  <c r="O237" i="4" s="1"/>
  <c r="I234" i="4"/>
  <c r="O234" i="4" s="1"/>
  <c r="I231" i="4"/>
  <c r="O231" i="4" s="1"/>
  <c r="I228" i="4"/>
  <c r="O228" i="4" s="1"/>
  <c r="O225" i="4"/>
  <c r="I225" i="4"/>
  <c r="I222" i="4"/>
  <c r="O222" i="4" s="1"/>
  <c r="O219" i="4"/>
  <c r="I219" i="4"/>
  <c r="O217" i="4"/>
  <c r="I217" i="4"/>
  <c r="O214" i="4"/>
  <c r="I214" i="4"/>
  <c r="I211" i="4"/>
  <c r="O211" i="4" s="1"/>
  <c r="O208" i="4"/>
  <c r="I208" i="4"/>
  <c r="O205" i="4"/>
  <c r="I205" i="4"/>
  <c r="O202" i="4"/>
  <c r="I202" i="4"/>
  <c r="I199" i="4"/>
  <c r="O199" i="4" s="1"/>
  <c r="O196" i="4"/>
  <c r="I196" i="4"/>
  <c r="O193" i="4"/>
  <c r="I193" i="4"/>
  <c r="I192" i="4" s="1"/>
  <c r="I189" i="4"/>
  <c r="O189" i="4" s="1"/>
  <c r="I186" i="4"/>
  <c r="O186" i="4" s="1"/>
  <c r="I183" i="4"/>
  <c r="O183" i="4" s="1"/>
  <c r="I180" i="4"/>
  <c r="O180" i="4" s="1"/>
  <c r="I177" i="4"/>
  <c r="O177" i="4" s="1"/>
  <c r="I174" i="4"/>
  <c r="O174" i="4" s="1"/>
  <c r="I171" i="4"/>
  <c r="O171" i="4" s="1"/>
  <c r="I168" i="4"/>
  <c r="O168" i="4" s="1"/>
  <c r="I164" i="4"/>
  <c r="O164" i="4" s="1"/>
  <c r="O161" i="4"/>
  <c r="I161" i="4"/>
  <c r="O158" i="4"/>
  <c r="I158" i="4"/>
  <c r="I155" i="4"/>
  <c r="O155" i="4" s="1"/>
  <c r="I152" i="4"/>
  <c r="O152" i="4" s="1"/>
  <c r="O149" i="4"/>
  <c r="I149" i="4"/>
  <c r="O146" i="4"/>
  <c r="I146" i="4"/>
  <c r="I145" i="4" s="1"/>
  <c r="O142" i="4"/>
  <c r="I142" i="4"/>
  <c r="I139" i="4"/>
  <c r="O139" i="4" s="1"/>
  <c r="I136" i="4"/>
  <c r="O136" i="4" s="1"/>
  <c r="I133" i="4"/>
  <c r="O133" i="4" s="1"/>
  <c r="O130" i="4"/>
  <c r="I130" i="4"/>
  <c r="I127" i="4"/>
  <c r="O127" i="4" s="1"/>
  <c r="I124" i="4"/>
  <c r="O124" i="4" s="1"/>
  <c r="I121" i="4"/>
  <c r="O121" i="4" s="1"/>
  <c r="O118" i="4"/>
  <c r="I118" i="4"/>
  <c r="I115" i="4"/>
  <c r="I114" i="4" s="1"/>
  <c r="O112" i="4"/>
  <c r="I112" i="4"/>
  <c r="O109" i="4"/>
  <c r="I109" i="4"/>
  <c r="I107" i="4"/>
  <c r="O107" i="4" s="1"/>
  <c r="O105" i="4"/>
  <c r="I105" i="4"/>
  <c r="O102" i="4"/>
  <c r="I102" i="4"/>
  <c r="O99" i="4"/>
  <c r="I99" i="4"/>
  <c r="I96" i="4"/>
  <c r="O96" i="4" s="1"/>
  <c r="O94" i="4"/>
  <c r="I94" i="4"/>
  <c r="O92" i="4"/>
  <c r="I92" i="4"/>
  <c r="O89" i="4"/>
  <c r="I89" i="4"/>
  <c r="I86" i="4"/>
  <c r="O86" i="4" s="1"/>
  <c r="O83" i="4"/>
  <c r="I83" i="4"/>
  <c r="O80" i="4"/>
  <c r="I80" i="4"/>
  <c r="O78" i="4"/>
  <c r="I78" i="4"/>
  <c r="I75" i="4"/>
  <c r="O75" i="4" s="1"/>
  <c r="O72" i="4"/>
  <c r="I72" i="4"/>
  <c r="O69" i="4"/>
  <c r="I69" i="4"/>
  <c r="O66" i="4"/>
  <c r="I66" i="4"/>
  <c r="I63" i="4"/>
  <c r="O63" i="4" s="1"/>
  <c r="O60" i="4"/>
  <c r="I60" i="4"/>
  <c r="O57" i="4"/>
  <c r="I57" i="4"/>
  <c r="I55" i="4"/>
  <c r="O55" i="4" s="1"/>
  <c r="I52" i="4"/>
  <c r="O52" i="4" s="1"/>
  <c r="O49" i="4"/>
  <c r="I49" i="4"/>
  <c r="O46" i="4"/>
  <c r="I46" i="4"/>
  <c r="I43" i="4"/>
  <c r="O43" i="4" s="1"/>
  <c r="I40" i="4"/>
  <c r="O40" i="4" s="1"/>
  <c r="I37" i="4"/>
  <c r="O37" i="4" s="1"/>
  <c r="O34" i="4"/>
  <c r="I34" i="4"/>
  <c r="I31" i="4"/>
  <c r="O31" i="4" s="1"/>
  <c r="I28" i="4"/>
  <c r="O28" i="4" s="1"/>
  <c r="I25" i="4"/>
  <c r="I21" i="4" s="1"/>
  <c r="O22" i="4"/>
  <c r="I22" i="4"/>
  <c r="O19" i="4"/>
  <c r="I19" i="4"/>
  <c r="I16" i="4"/>
  <c r="O16" i="4" s="1"/>
  <c r="I13" i="4"/>
  <c r="O13" i="4" s="1"/>
  <c r="I10" i="4"/>
  <c r="O10" i="4" s="1"/>
  <c r="I36" i="3"/>
  <c r="O36" i="3" s="1"/>
  <c r="I33" i="3"/>
  <c r="O33" i="3" s="1"/>
  <c r="I30" i="3"/>
  <c r="O30" i="3" s="1"/>
  <c r="O27" i="3"/>
  <c r="I27" i="3"/>
  <c r="I24" i="3"/>
  <c r="O24" i="3" s="1"/>
  <c r="I16" i="3"/>
  <c r="O21" i="3"/>
  <c r="I21" i="3"/>
  <c r="I19" i="3"/>
  <c r="O19" i="3" s="1"/>
  <c r="I17" i="3"/>
  <c r="O17" i="3" s="1"/>
  <c r="I13" i="3"/>
  <c r="I9" i="3" s="1"/>
  <c r="I10" i="3"/>
  <c r="O10" i="3" s="1"/>
  <c r="I44" i="2"/>
  <c r="O44" i="2" s="1"/>
  <c r="I42" i="2"/>
  <c r="O42" i="2" s="1"/>
  <c r="I40" i="2"/>
  <c r="O40" i="2" s="1"/>
  <c r="O38" i="2"/>
  <c r="I38" i="2"/>
  <c r="I36" i="2"/>
  <c r="O36" i="2" s="1"/>
  <c r="I34" i="2"/>
  <c r="O34" i="2" s="1"/>
  <c r="I32" i="2"/>
  <c r="O32" i="2" s="1"/>
  <c r="O30" i="2"/>
  <c r="I30" i="2"/>
  <c r="I28" i="2"/>
  <c r="O28" i="2" s="1"/>
  <c r="I26" i="2"/>
  <c r="O26" i="2" s="1"/>
  <c r="I24" i="2"/>
  <c r="O24" i="2" s="1"/>
  <c r="I22" i="2"/>
  <c r="O22" i="2" s="1"/>
  <c r="I20" i="2"/>
  <c r="O20" i="2" s="1"/>
  <c r="I18" i="2"/>
  <c r="O18" i="2" s="1"/>
  <c r="I16" i="2"/>
  <c r="O16" i="2" s="1"/>
  <c r="I13" i="2"/>
  <c r="I12" i="2" s="1"/>
  <c r="I10" i="2"/>
  <c r="I9" i="2" s="1"/>
  <c r="I253" i="4" l="1"/>
  <c r="O10" i="2"/>
  <c r="D10" i="6" s="1"/>
  <c r="I66" i="5"/>
  <c r="O50" i="5"/>
  <c r="O13" i="2"/>
  <c r="I15" i="2"/>
  <c r="I3" i="2" s="1"/>
  <c r="C10" i="6" s="1"/>
  <c r="I23" i="3"/>
  <c r="I3" i="3" s="1"/>
  <c r="C11" i="6" s="1"/>
  <c r="E11" i="6" s="1"/>
  <c r="O18" i="5"/>
  <c r="D13" i="6" s="1"/>
  <c r="I56" i="5"/>
  <c r="O13" i="3"/>
  <c r="D11" i="6" s="1"/>
  <c r="O115" i="4"/>
  <c r="D12" i="6" s="1"/>
  <c r="O25" i="4"/>
  <c r="I9" i="5"/>
  <c r="I9" i="4"/>
  <c r="I3" i="4" s="1"/>
  <c r="C12" i="6" s="1"/>
  <c r="I167" i="4"/>
  <c r="I227" i="4"/>
  <c r="I35" i="5"/>
  <c r="O54" i="5"/>
  <c r="O64" i="5"/>
  <c r="E10" i="6" l="1"/>
  <c r="E12" i="6"/>
  <c r="I3" i="5"/>
  <c r="C13" i="6" s="1"/>
  <c r="E13" i="6" s="1"/>
  <c r="C6" i="6" l="1"/>
</calcChain>
</file>

<file path=xl/sharedStrings.xml><?xml version="1.0" encoding="utf-8"?>
<sst xmlns="http://schemas.openxmlformats.org/spreadsheetml/2006/main" count="1629" uniqueCount="593">
  <si>
    <t>EstiCon</t>
  </si>
  <si>
    <t>Firma:</t>
  </si>
  <si>
    <t>Rekapitulace ceny</t>
  </si>
  <si>
    <t>Stavba: Sil. III/11244 - Pavlov - most ev.č. 11244-1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</si>
  <si>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</si>
  <si>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</si>
  <si>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</si>
  <si>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</si>
  <si>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</si>
  <si>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</si>
  <si>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</si>
  <si>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1</t>
  </si>
  <si>
    <t>Základní rozpočet CÚ 2025</t>
  </si>
  <si>
    <t>Soupis prací objektu</t>
  </si>
  <si>
    <t>S</t>
  </si>
  <si>
    <t>Stavba:</t>
  </si>
  <si>
    <t>Sil. III/11244</t>
  </si>
  <si>
    <t>Pavlov - most ev.č. 11244-1</t>
  </si>
  <si>
    <t>O</t>
  </si>
  <si>
    <t>Objekt:</t>
  </si>
  <si>
    <t>000</t>
  </si>
  <si>
    <t>Soupis vedlejších a ostatních nákladů, JKSO 815 99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</si>
  <si>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</si>
  <si>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</si>
  <si>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</si>
  <si>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</si>
  <si>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</si>
  <si>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</si>
  <si>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</si>
  <si>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</si>
  <si>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</si>
  <si>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</si>
  <si>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</si>
  <si>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</si>
  <si>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</si>
  <si>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</si>
  <si>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01-ZS</t>
  </si>
  <si>
    <t>Zařízení staveniště</t>
  </si>
  <si>
    <t>P</t>
  </si>
  <si>
    <t>03100</t>
  </si>
  <si>
    <t/>
  </si>
  <si>
    <t>ZAŘÍZENÍ STAVENIŠTĚ - ZŘÍZENÍ, PROVOZ, DEMONTÁŽ</t>
  </si>
  <si>
    <t>KPL</t>
  </si>
  <si>
    <t>OTSKP ~ 2025</t>
  </si>
  <si>
    <t>PP</t>
  </si>
  <si>
    <t>Náklady spojené s případným vypracováním projektové dokumentace, zřízením přípojek energií k objektům zařízení staveniště, vybudování případných měřících odběrných míst, případná příprava území pro objekty ZS a vlastní vybudování objektů ZS včetně oplocení a osvětlení, vč. případného nájemného, nákladů na provoz, úklid, nutnou údržbu a opravy na objektech ZS a přípojkách energií, vč. kompletního odstranění objektů ZS po stavbě a uvedení ploch pro ZS do původního stavu, součástí je rovněž zřízení, provoz, odstranění skládek a mezideponií dle dispozic zhotovitele. Vč. norné stěny jako součásti zařízení staveniště k dispozici pro případ havárie.</t>
  </si>
  <si>
    <t>02-P</t>
  </si>
  <si>
    <t>Publicita</t>
  </si>
  <si>
    <t>02990</t>
  </si>
  <si>
    <t>OSTATNÍ POŽADAVKY - INFORMAČNÍ TABULE</t>
  </si>
  <si>
    <t>billboard, včetně odstranění, rozměr 2,50x1,75m dle metodiky kraje Vysočina (https://www.kr-vysocina.cz/assets/File.ashx?id_org=450008&amp;id_dokumenty=4117406)</t>
  </si>
  <si>
    <t>03-R</t>
  </si>
  <si>
    <t>Různé</t>
  </si>
  <si>
    <t>02520</t>
  </si>
  <si>
    <t>ZKOUŠENÍ MATERIÁLŮ NEZÁVISLOU ZKUŠEBNOU</t>
  </si>
  <si>
    <t>KČ</t>
  </si>
  <si>
    <t>zajištění zkoušek všech materiálů dle ČSN, ČSN EN, TP a TKP
ČERPÁNÍ PODMÍNĚNO SOUHLASEM INVESTORA</t>
  </si>
  <si>
    <t>02620</t>
  </si>
  <si>
    <t>ZKOUŠENÍ KONSTRUKCÍ A PRACÍ NEZÁVISLOU ZKUŠEBNOU</t>
  </si>
  <si>
    <t>dle ČSN, ČSN EN, TP a TKP, není-li obsaženo v jedn.cenách za celý most
ČERPÁNÍ PODMÍNĚNO SOUHLASEM INVESTORA</t>
  </si>
  <si>
    <t>02730</t>
  </si>
  <si>
    <t>POMOC PRÁCE ZŘÍZ NEBO ZAJIŠŤ OCHRANU INŽENÝRSKÝCH SÍTÍ</t>
  </si>
  <si>
    <t>součinnost se správcem stávajícího podzemního metalického kabelu (CETIN a.s.), dočasná ochrana v délce trasy 6,0m, zjištění polohy stávajícího vedení, splnění podmínek vyjádření správce</t>
  </si>
  <si>
    <t>029113</t>
  </si>
  <si>
    <t>A</t>
  </si>
  <si>
    <t>OSTATNÍ POŽADAVKY - ZEMĚMĚŘICKÉ ZAMĚŘENÍ - CELKY</t>
  </si>
  <si>
    <t>KUS</t>
  </si>
  <si>
    <t>Vytýčení stavby a obvodu staveniště, veškeré potřebné geodetické doměření během výstavby vč. protokolů, zaměření skutečného provedení stavby, na podkladu katastrální mapy, vč. zaměření a výkazu kubatur bouracích prací.
Vč. vyhotovení geodetické části dokumentace skutečného provedení stavby nebo geodetického podkladu pro vedení Digitální technické mapy (DTM), obsahující geometrické, polohové a výškové určení dokončené stavby, bude vyhotoveno v souladu s § 5 a ve struktuře dle příloh č. 3 a 4 Vyhlášky č. 393/2020 Sb., o digitální technické mapě (vyhláška DTM), v platném znění, v aktuálně platné verzi výměnného formátu dle § 6 vyhlášky DTM.</t>
  </si>
  <si>
    <t>B</t>
  </si>
  <si>
    <t>Zaměření stávající komunikace v délce úpravy. V mezidobí od zpracování PD a realizací stavby byla v úsecích před a za mostem provedena recyklace za studena. Zaměření bude sloužit pro kontrolu nivelety a plynulé napojení na stávající stav.</t>
  </si>
  <si>
    <t>C</t>
  </si>
  <si>
    <t>Geometrické plány stavby dle požadavku SOD, 12x v tištené podobě vč. ověření KÚ</t>
  </si>
  <si>
    <t>029404</t>
  </si>
  <si>
    <t>OSTATNÍ POŽADAVKY - 1. HMP</t>
  </si>
  <si>
    <t>Zajištění 1. hlavní prohlídky, vč zápisu do BMS</t>
  </si>
  <si>
    <t>029412</t>
  </si>
  <si>
    <t>OSTATNÍ POŽADAVKY - VYPRACOVÁNÍ MOSTNÍHO LISTU</t>
  </si>
  <si>
    <t>Zajištění mostního listu, 4ks, výpočet zatížitelnosti, vč zápisu do BMS</t>
  </si>
  <si>
    <t>029431</t>
  </si>
  <si>
    <t>OSTATNÍ POŽADAVKY - VYPRACOVÁNÍ RDS</t>
  </si>
  <si>
    <t>Vypracování dokumentace – realizační  - RDS (4 paré) vč.dozoru zpracovatele RDS na stavbě,  vč. požadavků SOD; vč. TePř bouracích prací, vč.požadavků SOD</t>
  </si>
  <si>
    <t>029441</t>
  </si>
  <si>
    <t>OSTAT POŽADAVKY - DOKUMENTACE SKUTEČ PROVEDENÍ</t>
  </si>
  <si>
    <t>Vypracování dokumentace - skutečného provedení stavby DSPS včetně digitální formy, vč. závěrečné zprávy, vč.požadavků SOD</t>
  </si>
  <si>
    <t>029511</t>
  </si>
  <si>
    <t>OSTATNÍ POŽADAVKY - POSUDKY A KONTROLY</t>
  </si>
  <si>
    <t>Povodňový a havarijní plán - aktualizace (včetně projednání před zahájením stavebních prací)</t>
  </si>
  <si>
    <t>029522</t>
  </si>
  <si>
    <t>OSTATNÍ POŽADAVKY - REVIZNÍ ZPRÁVY</t>
  </si>
  <si>
    <t>Vypracování plánu kontrol a údržby mostu</t>
  </si>
  <si>
    <t>029600</t>
  </si>
  <si>
    <t>OSTATNÍ POŽADAVKY - PLÁN BOZP</t>
  </si>
  <si>
    <t>Veškerá opatření pro zajištění plnění BOZP v průběhu výstavby v souladu s plánem BOZP a poskytnutí potřebné součinnosti Koordinátorovi BOZP v souladu se zákonem č. 309/2006 Sb.</t>
  </si>
  <si>
    <t>02971</t>
  </si>
  <si>
    <t>OSTAT POŽADAVKY - GEOTECHNICKÝ MONITORING NA POVRCHU</t>
  </si>
  <si>
    <t>Geotechnický dozor, provedení mikropilot, kontrola základové spáry geologem nebo geotechnikem, přetřídění zemin</t>
  </si>
  <si>
    <t>03720</t>
  </si>
  <si>
    <t>POMOC PRÁCE ZAJIŠŤ NEBO ZŘÍZ REGULACI A OCHRANU DOPRAVY</t>
  </si>
  <si>
    <t>Přechodné DZ po dobu výstavby, dodávka, montáž, demontáž, pronájem vč.pravidelné údržby po celou dobu stavby, dle návrhu DZ viz.příloha STZ, vč. projednání, schválení a zajištění rozhodnutí přechodného DZ po dobu výstavby.</t>
  </si>
  <si>
    <t>001</t>
  </si>
  <si>
    <t>Bourání, JSKO 821 11</t>
  </si>
  <si>
    <t>0</t>
  </si>
  <si>
    <t>Všeobecné konstrukce a práce</t>
  </si>
  <si>
    <t>014102</t>
  </si>
  <si>
    <t>POPLATKY ZA SKLÁDKU</t>
  </si>
  <si>
    <t>T</t>
  </si>
  <si>
    <t>stávající izolace, viz položka 97817, skládka NO</t>
  </si>
  <si>
    <t>VV</t>
  </si>
  <si>
    <t>62,7*0,005*2,0 = 0,627 [A]</t>
  </si>
  <si>
    <t>015140</t>
  </si>
  <si>
    <t>POPLATKY ZA LIKVIDACI ODPADŮ NEKONTAMINOVANÝCH - 17 01 01  BETON Z DEMOLIC OBJEKTŮ, ZÁKLADŮ TV</t>
  </si>
  <si>
    <t>železobeton viz položka 96616, čerpání se souhlasem TDS dle skutečnosti</t>
  </si>
  <si>
    <t>24,498*2,5 = 61,245 [A]</t>
  </si>
  <si>
    <t>Zemní práce</t>
  </si>
  <si>
    <t>11251</t>
  </si>
  <si>
    <t>ODSTRANĚNÍ PAŘEZŮ FRÉZOVÁNÍM D DO 0,5M</t>
  </si>
  <si>
    <t>pařezy po dříve vykácených stromech</t>
  </si>
  <si>
    <t>11252</t>
  </si>
  <si>
    <t>ODSTRANĚNÍ PAŘEZŮ FRÉZOVÁNÍM D DO 0,9M</t>
  </si>
  <si>
    <t>11254</t>
  </si>
  <si>
    <t>ODSTRANĚNÍ PAŘEZŮ FRÉZOVÁNÍM D DO 0,3M</t>
  </si>
  <si>
    <t>9</t>
  </si>
  <si>
    <t>Ostatní konstrukce a práce</t>
  </si>
  <si>
    <t>9112A3</t>
  </si>
  <si>
    <t>ZÁBRADLÍ MOSTNÍ S VODOR MADLY - DEMONTÁŽ S PŘESUNEM</t>
  </si>
  <si>
    <t>M</t>
  </si>
  <si>
    <t>madla zábradlí s betonovými sloupky, ocelová madla s odvozem do výkupu, výzisk pokukázat investorovi, železobet. sloupky zahrnuty položce 96616</t>
  </si>
  <si>
    <t>2*14,5 = 29,000 [A]</t>
  </si>
  <si>
    <t>966133</t>
  </si>
  <si>
    <t>BOURÁNÍ KONSTRUKCÍ Z KAMENE NA MC S ODVOZEM DO 3KM</t>
  </si>
  <si>
    <t>M3</t>
  </si>
  <si>
    <t>kamenný obklad spodní stavby, kámen bude šetrně vybourán, rozpojen na jednotlivé kameny, vč. odvozu a uložení na CM Pelhřimov</t>
  </si>
  <si>
    <t>4*0,35*9,3+2*2,65*0,35*6,3 = 24,707 [A]</t>
  </si>
  <si>
    <t>96615</t>
  </si>
  <si>
    <t>BOURÁNÍ KONSTRUKCÍ Z PROSTÉHO BETONU</t>
  </si>
  <si>
    <t>beton opěr a křídel za kamenným obkladem, vč. podrcení pro použití do zásypů (fr. 0-32), vč. odvozu a uložení na mezideponii dle zajištěné zhotovitele
(u všech položek v celém rozpočtu kde je uvažován odvoz ať už na mezideponii nebo k likvidaci, je zhotovitel povinen nacenit skutečnou odvozovou vzdálenost dle svých dispozic, nelze uplatňovat vícepráce na odvoz)</t>
  </si>
  <si>
    <t>4*1,2*11,7+2*6,3*5,1-24,707 = 95,713 [A]</t>
  </si>
  <si>
    <t>96616</t>
  </si>
  <si>
    <t>BOURÁNÍ KONSTRUKCÍ ZE ŽELEZOBETONU</t>
  </si>
  <si>
    <t>římsy+NK, sloupky zábradlí, vč. odvozu na skládku, recyklační linku nebo jiného zařízení na zpracování nebo likvidaci odpadů souvisejícícich s převzetím, uložením, zpracováním nebo likvidaci odpadu, doprava dle dispozic zhotovitele, (zajištění odvozu dle dispozic zhotovitele platí pro všechny položky v celém rozpočtu na skládku, k likvidaci i mezideponii, zhotovitel nacení položky dle svých dispozic pro mezideponii a skládky nebo odvoz k likvidaci)</t>
  </si>
  <si>
    <t>2,5*9,6 + 2*6*0,19*0,19*1,15 = 24,498 [A]</t>
  </si>
  <si>
    <t>97817</t>
  </si>
  <si>
    <t>ODSTRANĚNÍ MOSTNÍ IZOLACE</t>
  </si>
  <si>
    <t>M2</t>
  </si>
  <si>
    <t>odstranění mostní izolace tl. 10mm na betonové mostovce, včetně odvozu na skládku NO dle dispozic zhotovitele, vč. uložení na skládku, čerpáno dle skutečnosti</t>
  </si>
  <si>
    <t>62.700000 = 62,700 [A]</t>
  </si>
  <si>
    <t>201</t>
  </si>
  <si>
    <t>Most ev.č. 11244-1, JKSO 821 11</t>
  </si>
  <si>
    <t>014132</t>
  </si>
  <si>
    <t>POPLATKY ZA SKLÁDKU TYP S-NO (NEBEZPEČNÝ ODPAD)</t>
  </si>
  <si>
    <t>penetrační makadam z pol.11313 vč. souvisejících dokladů pro splnění vyhlášky 283/2023 Sb.</t>
  </si>
  <si>
    <t>(81,3+139,5)*0,1/2*2,4 = 26,496 [A]</t>
  </si>
  <si>
    <t>015111</t>
  </si>
  <si>
    <t>POPLATKY ZA LIKVIDACI ODPADŮ NEKONTAMINOVANÝCH - 17 05 04  VYTĚŽENÉ ZEMINY A HORNINY -  I. TŘÍDA TĚŽITELNOSTI</t>
  </si>
  <si>
    <t>zemina, viz položka 12273C, 13173C, 26174, 26194, čerpání se souhlasem TDS dle skutečnosti</t>
  </si>
  <si>
    <t>(25,164+183,440+2,7+1,1)*2,0 = 424,808 [A]</t>
  </si>
  <si>
    <t>naplaveniny na dně koryta, viz položka 12473, čerpání se souhlasem TDS dle skutečnosti</t>
  </si>
  <si>
    <t>25,2*2,2 = 55,440 [A]</t>
  </si>
  <si>
    <t>03770</t>
  </si>
  <si>
    <t>POMOC PRÁCE ZAJIŠŤ NEBO ZŘÍZ ČERPÁNÍ VODY</t>
  </si>
  <si>
    <t>odvodnění stavební jámy, čerpání po celou dobu stavby, vč. záložního čerpadla, čerpání se souhlasem TDS dle skutečnosti</t>
  </si>
  <si>
    <t>11120</t>
  </si>
  <si>
    <t>ODSTRANĚNÍ KŘOVIN</t>
  </si>
  <si>
    <t>vč. likvidace na místě drcením</t>
  </si>
  <si>
    <t>888,746*0,5 = 444,373 [A]</t>
  </si>
  <si>
    <t>11313</t>
  </si>
  <si>
    <t>ODSTRANĚNÍ KRYTU ZPEVNĚNÝCH PLOCH S ASFALTOVÝM POJIVEM</t>
  </si>
  <si>
    <t>vybourání penetračního makadamu v podloží v případě jeho nepoužití nebo nevhodnosti pro zpětné použití, vč. všech náležitostí dle Vyhlášky 283/2023 Sb., vč. odvozu na skládku, recyklační linku nebo jiného zařízení na zpracování nebo likvidaci odpadů souvisejícícich s převzetím, uložením, zpracováním nebo likvidaci odpadu, doprava dle dispozic zhotovitele, (zajištění odvozu dle dispozic zhotovitele platí pro všechny položky v celém rozpočtu na skládku, k likvidaci i mezideponii, zhotovitel nacení položky dle svých dispozic pro mezideponii a skládky nebo odvoz k likvidaci)</t>
  </si>
  <si>
    <t>(81,3+139,5)*0,1/2 = 11,040 [A]</t>
  </si>
  <si>
    <t>113173</t>
  </si>
  <si>
    <t>ODSTRAN KRYTU ZPEVNĚNÝCH PLOCH Z DLAŽEB KOSTEK, ODVOZ DO 3KM</t>
  </si>
  <si>
    <t>odstranění žulových kostek, vrstva na mostě pod AB krytem , tl. kostek 70 mm dle DGP, odvoz a uložení na CM KSÚSV v Pelhřimově</t>
  </si>
  <si>
    <t>15*5,0*0,07 = 5,250 [A]</t>
  </si>
  <si>
    <t>11332</t>
  </si>
  <si>
    <t>ODSTRANĚNÍ PODKLADŮ ZPEVNĚNÝCH PLOCH Z KAMENIVA NESTMELENÉHO</t>
  </si>
  <si>
    <t>v délce úpravy komunikace, tl.0,38m, odvoz a uložení na mezideponii dle zajištění zhotovitele pro podklad vozovky (pol.56334)</t>
  </si>
  <si>
    <t>51,81 = 51,810 [A]</t>
  </si>
  <si>
    <t>v délce úpravy komunikace, tl.0,38m, odvoz a uložení na mezideponii dle zajištění zhotovitele pro přechodovou oblast (pol.17411)</t>
  </si>
  <si>
    <t>83,56-51,81-22,464 = 9,286 [A]</t>
  </si>
  <si>
    <t>v délce úpravy komunikace, tl.0,38m, odvoz a uložení na mezideponii dle zajištění zhotovitele pro zhutněnou zemní krajnici (pol.17310)</t>
  </si>
  <si>
    <t>22.464000 = 22,464 [A]</t>
  </si>
  <si>
    <t>11372</t>
  </si>
  <si>
    <t>FRÉZOVÁNÍ ZPEVNĚNÝCH PLOCH ASFALTOVÝCH</t>
  </si>
  <si>
    <t>tl.90mm, od začátku po konec upravovaného úseku (hodnota PAU=43,6 mg/kg, benzoapyren 3,1 mg/kg, třída ZAS-T3), vč. přebalené vrstvy při recyklaci, bude odvezen na mezideponii pro podklad vozovky (pol.56334),
vč. odvozu na mezideponii dle zajištění zhotovitele vč. zřízení mezideponie vč. splnění podmínek Vyhlášky č. 283/2023 Sb.</t>
  </si>
  <si>
    <t>286*0,05+(85+127)*0,09 = 33,380 [A]</t>
  </si>
  <si>
    <t>frézování penetračního makadamu v předpokládané tloušťce 100 mm, podkladní vrstva z recyklace v roce 2024, bude odvezen na mezideponii pro zvýšení nivelety (zemní těleso), podklad vozovky (pol.56334),
vč. odvozu na mezideponii dle zajištění zhotovitele vč. zřízení mezideponie vč. splnění podmínek Vyhlášky č. 283/2023 Sb.</t>
  </si>
  <si>
    <t>11526</t>
  </si>
  <si>
    <t>PŘEVEDENÍ VODY POTRUBÍM DN 800 NEBO ŽLABY R.O. DO 2,8M</t>
  </si>
  <si>
    <t>dočasné převedení potoka zatrubněním DN800 dl.17,0m, včetně odstranění, vč.manipulace během stavby, bude čerpáno se souhlasem TDS dle skutečnosti</t>
  </si>
  <si>
    <t>3*17 = 51,000 [A]</t>
  </si>
  <si>
    <t>12110</t>
  </si>
  <si>
    <t>SEJMUTÍ ORNICE NEBO LESNÍ PŮDY</t>
  </si>
  <si>
    <t>tl.150mm, plochy v obvodu staveniště, vč.odvozu a uložení na mezideponii</t>
  </si>
  <si>
    <t>875,0*0,15 = 131,250 [A]</t>
  </si>
  <si>
    <t>12273</t>
  </si>
  <si>
    <t>ODKOPÁVKY A PROKOPÁVKY OBECNÉ TŘ. I</t>
  </si>
  <si>
    <t>odtěžení plošiny pro vrtání mikropilot, odvoz na mezideponii pro zásyp za opěrou</t>
  </si>
  <si>
    <t>7,14*10,1*2 = 144,228 [A]</t>
  </si>
  <si>
    <t>provedení svahových stupňů silničního tělesa bude použito pro dosypání sil.tělesa se zhutněním 95% PS, odvoz na mezideponii lde dispozic zhotovitele</t>
  </si>
  <si>
    <t>odstranění stávajících krajnic v tloušťce 150 mm, odvoz na skládku nebo k likvidaci dle dispozic zhotovitele</t>
  </si>
  <si>
    <t>62,910*0,4 = 25,164 [A]</t>
  </si>
  <si>
    <t>12473</t>
  </si>
  <si>
    <t>VYKOPÁVKY PRO KORYTA VODOTEČÍ TŘ. I</t>
  </si>
  <si>
    <t>naplaveniny na dně koryta, vč. odvozu a uložení na skládku nebo k likvidaci dle dispozic zhotovitele</t>
  </si>
  <si>
    <t>20*3,6*0,35 = 25,200 [A]</t>
  </si>
  <si>
    <t>12573</t>
  </si>
  <si>
    <t>VYKOPÁVKY ZE ZEMNÍKŮ A SKLÁDEK TŘ. I</t>
  </si>
  <si>
    <t>natěžení materiálu z meziskládky, vč. odvozu pro použití na stavbě</t>
  </si>
  <si>
    <t>95,713+51,81+9,286+22,464+33,8+11,04+131,25+144,228+94,839+263,16+102 = 959,590 [A]</t>
  </si>
  <si>
    <t>13173</t>
  </si>
  <si>
    <t>HLOUBENÍ JAM ZAPAŽ I NEPAŽ TŘ. I</t>
  </si>
  <si>
    <t>hloubení po vybourání původních konstrukcí, zemina vhodná do násypových těles, bude použito pro plošinu na vrtání mikropilot, uložení na mezideponii dle zajištění zhotovitele</t>
  </si>
  <si>
    <t>263.160000 = 263,160 [A]</t>
  </si>
  <si>
    <t>hloubení po vybourání původních konstrukcí, zemina vhodná do násypových těles, bude odvezeno na mezideponii pro dosypání svahů kolem křídel</t>
  </si>
  <si>
    <t>102.000000 = 102,000 [A]</t>
  </si>
  <si>
    <t>hloubení po vybourání původních konstrukcí, vč. zřízení jímek pro čerpání vody,
nevhodná zemina, vč. odvozu na skládku, recyklační linku nebo jiného zařízení na zpracování nebo likvidaci odpadů souvisejícícich s převzetím, uložením, zpracováním nebo likvidaci odpadu, doprava dle dispozic zhotovitele, (zajištění odvozu dle dispozic zhotovitele platí pro všechny položky v celém rozpočtu na skládku, k likvidaci i mezideponii, zhotovitel nacení položky dle svých dispozic pro mezideponii a skládky nebo odvoz k likvidaci)</t>
  </si>
  <si>
    <t>548,6-263,160-102,000 = 183,440 [A]</t>
  </si>
  <si>
    <t>17110</t>
  </si>
  <si>
    <t>ULOŽENÍ SYPANINY DO NÁSYPŮ SE ZHUTNĚNÍM</t>
  </si>
  <si>
    <t>vybudování tělesa plošiny pro vrtání mikropilot, zemina z mezideponie</t>
  </si>
  <si>
    <t>30,600*8,60 = 263,160 [A]</t>
  </si>
  <si>
    <t>dosypání zeminy ze svahových stupňů, materiál z meziskládky</t>
  </si>
  <si>
    <t>dosypání násypu komunikace, drcený beton pol. 96615 z objektu Bourání 001 a pol.11372B, materiál z meziskládky, promísit s ostatním vhodným materiálem do násypů</t>
  </si>
  <si>
    <t>95,713+11,04 = 106,753 [A]</t>
  </si>
  <si>
    <t>171103</t>
  </si>
  <si>
    <t>ULOŽENÍ SYPANINY DO NÁSYPŮ SE ZHUTNĚNÍM DO 100% PS</t>
  </si>
  <si>
    <t>zásyp a svahové kužely kolem křídel</t>
  </si>
  <si>
    <t>1,7*2*(15,2+14,8) = 102,000 [A]</t>
  </si>
  <si>
    <t>17120</t>
  </si>
  <si>
    <t>ULOŽENÍ SYPANINY DO NÁSYPŮ A NA SKLÁDKY BEZ ZHUTNĚNÍ</t>
  </si>
  <si>
    <t>uložení zeminy na mezideponii pro zpětné použití</t>
  </si>
  <si>
    <t>17310</t>
  </si>
  <si>
    <t>ZEMNÍ KRAJNICE A DOSYPÁVKY SE ZHUTNĚNÍM</t>
  </si>
  <si>
    <t>vytvoření hutněných zemních krajnic, zemina z podkladu vozovky</t>
  </si>
  <si>
    <t>0,234*(16,5+31,5)*2 = 22,464 [A]</t>
  </si>
  <si>
    <t>17411</t>
  </si>
  <si>
    <t>ZÁSYP JAM A RÝH ZEMINOU SE ZHUTNĚNÍM</t>
  </si>
  <si>
    <t>zemina z podkladu vozovky, zpětný zásyp za opěrou, do úrovně PE fólie a nad PE fólii, zemina vhodná pro stavbu zemního tělesa dle ČSN 73 6133, hutněná na  Id&gt;0,9, po vrstvách max. tl. 0,30 m, vč. dovozu z mezideponie</t>
  </si>
  <si>
    <t>zemina z plošin pro mikropiloty, zpětný zásyp za opěrou, do úrovně PE fólie a nad PE fólii, zemina vhodná pro stavbu zemního tělesa dle ČSN 73 6133, hutněná na  Id&gt;0,9, po vrstvách max. tl. 0,30 m, vč. dovozu z mezideponie</t>
  </si>
  <si>
    <t>17481</t>
  </si>
  <si>
    <t>ZÁSYP JAM A RÝH Z NAKUPOVANÝCH MATERIÁLŮ</t>
  </si>
  <si>
    <t>zásyp za opěrou + násyp komunikace, zemina vhodná pro stavbu zemního tělesa dle ČSN 73 6133, hutněná na  Id&gt;0,9, po vrstvách max. tl. 0,30 m, vč. dopravy</t>
  </si>
  <si>
    <t>(210,70-9,286-144,228) + (102,0-95,713) = 63,473 [A]</t>
  </si>
  <si>
    <t>17750</t>
  </si>
  <si>
    <t>ZEMNÍ HRÁZKY ZE ZEMIN NEPROPUSTNÝCH</t>
  </si>
  <si>
    <t>zřízení a následné odstranění hrázky (h=až 800 mm) provizorního zatrubnění na vtoku; hrázka  z pytlovaného materiálu pro sklon svahu 1:1, včetně těsnící fólie (11 m2); komplet včetně pořízení, dovozu, odtěžení a odvozu  dle dispozic zhotovitele, vč. poplatku za likvidiaci</t>
  </si>
  <si>
    <t>(5,0+5,0)*1,5 = 15,000 [A]</t>
  </si>
  <si>
    <t>18110</t>
  </si>
  <si>
    <t>ÚPRAVA PLÁNĚ SE ZHUTNĚNÍM V HORNINĚ TŘ. I</t>
  </si>
  <si>
    <t>zemní pláň a dno výkopu</t>
  </si>
  <si>
    <t>184,01+55,44 = 239,450 [A]</t>
  </si>
  <si>
    <t>18130</t>
  </si>
  <si>
    <t>ÚPRAVA PLÁNĚ BEZ ZHUTNĚNÍ</t>
  </si>
  <si>
    <t>svahování svahových kuželů kolem křídel</t>
  </si>
  <si>
    <t>18220</t>
  </si>
  <si>
    <t>ROZPROSTŘENÍ ORNICE VE SVAHU</t>
  </si>
  <si>
    <t>rozprostření ornice tl.150mm, osetí travním semenem, vč. dovozu z mezideponie</t>
  </si>
  <si>
    <t>18481</t>
  </si>
  <si>
    <t>OCHRANA STROMŮ BEDNĚNÍM</t>
  </si>
  <si>
    <t>9 ks, včetně odstranění</t>
  </si>
  <si>
    <t>9*4*0,3*2,0 = 21,600 [A]</t>
  </si>
  <si>
    <t>184B14</t>
  </si>
  <si>
    <t>VYSAZOVÁNÍ STROMŮ LISTNATÝCH S BALEM OBVOD KMENE DO 14CM, PODCHOZÍ VÝŠ MIN 2,2M</t>
  </si>
  <si>
    <t>náhradní výsadba dle stanovení MÚ Pelhřimov, JES, podrobněji viz vyjádření v dokladové části, poloha bude určena v součinnosti s investorem a obcemi na příslušném katastru, komplet, vč. součinnosti s obcemi a dodržením podmínek vyjádření
Listnaté stromy, celkem 22 ks
- Acer platanoides, javor mléč, 22ks, ok 12/14 cm
Položka obsahuje hloubení jamky, výsadbu dřevin s balem, ukotvení dřevin 3 kůly průměru 6cm a výšky 2m, 3ks příčníky a uvázek. Dále zalití rostlin vodou 50l/ks (do plochy 20m2), mulčování rostlin tl. 10 cm, instalace ochrany pletivem, hnojení tabletovým hnojivem 5ks/strom (1tableta 10g). Položka bude oceněna komplet vč. pořízení, dovozu a pomocného materiálu atd. Druh stromu bude odsouhlasen investorem, TDS, obecními úřady a MÚ Pelhřimov</t>
  </si>
  <si>
    <t>2</t>
  </si>
  <si>
    <t>Základy</t>
  </si>
  <si>
    <t>21264</t>
  </si>
  <si>
    <t>TRATIVODY KOMPL Z TRUB Z PLAST HMOT DN DO 200MM</t>
  </si>
  <si>
    <t>drenážní perforovaná trubka DN 150 za rubem opěr, vč. obetonování mezerovitým betonem (1,2m3), vč. vyústění</t>
  </si>
  <si>
    <t>2*9,0 = 18,000 [A]</t>
  </si>
  <si>
    <t>21341</t>
  </si>
  <si>
    <t>DRENÁŽNÍ VRSTVY Z PLASTBETONU (PLASTMALTY)</t>
  </si>
  <si>
    <t>odvodnění izolace, nad trubičkami z polymerního betonu</t>
  </si>
  <si>
    <t>0,168+0,072 = 0,240 [A]</t>
  </si>
  <si>
    <t>21452</t>
  </si>
  <si>
    <t>SANAČNÍ VRSTVY Z KAMENIVA DRCENÉHO</t>
  </si>
  <si>
    <t>sanace aktivní zóny a podloží násypu, náhrada  zeminy v tl. 500 mm za vrstvu z válc. ŠD  fr.32/63, tl.500mm , vč. odtěžení, odvozu na skládku, recyklační linku nebo jiného zařízení na zpracování nebo likvidaci odpadů souvisejícícich s převzetím, uložením, zpracováním nebo likvidaci odpadu, doprava dle dispozic zhotovitele, (zajištění odvozu dle dispozic zhotovitele platí pro všechny položky v celém rozpočtu na skládku, k likvidaci i mezideponii, zhotovitel nacení položky dle svých dispozic pro mezideponii a skládky nebo odvoz k likvidaci), vč.poplatků za skládku nebo likvidaci odpadu, vč.nákupu, dovozu, uložení, zhutnění, komplet, bude čerpáno se souhlasem TDS pouze v případě nevhodných zemin v úrovni pláně pod novými vozovkovými vrstvami</t>
  </si>
  <si>
    <t>60.000000 = 60,000 [A]</t>
  </si>
  <si>
    <t>227841</t>
  </si>
  <si>
    <t>MIKROPILOTY KOMPLET D DO 200MM NA POVRCHU</t>
  </si>
  <si>
    <t>mikropiloty prům. 156 mm, dl. 4,0 m, 24ks kompletní dodávka vč. dopravy, úpravy prac. plošiny, šablon, vystrojení, výztužné trubky (108/16, S355), vč. přesahu výztuže do základu, hlavice, injektáže vč. malty</t>
  </si>
  <si>
    <t>2*12*4,0 = 96,000 [A]</t>
  </si>
  <si>
    <t>26174</t>
  </si>
  <si>
    <t>VRTY PRO KOTV, INJEKT, MIKROPIL NA POVR TŘ I A II D DO 200MM</t>
  </si>
  <si>
    <t>mikropiloty - vrt dl.3,5m, zemina F7, S5 SC (písek štěrkovito-jílovitý), dl. 3,5*24=84,0 mb, vč. hluchého vrtání 1,5m, komplet vč. všech souvisejících prací; včetně odvozu a uložení vývrtu (2,7m3) na skládku dle dispozic zhotovitele</t>
  </si>
  <si>
    <t>3,5*24 = 84,000 [A]</t>
  </si>
  <si>
    <t>26194</t>
  </si>
  <si>
    <t>VRTY PRO KOTV, INJEKT, MIKROPIL NA POVR TŘ V A VI D DO 200MM</t>
  </si>
  <si>
    <t>mikropiloty - vrt dl.1,5m, pararula R5-R4, dl. 1,5*24=36,0 mb, komplet vč. všech souvisejících prací; včetně odvozu a uložení vývrtu (1,1m3) na skládku dle dispozic zhotovitele</t>
  </si>
  <si>
    <t>1,5*24 = 36,000 [A]</t>
  </si>
  <si>
    <t>272325</t>
  </si>
  <si>
    <t>ZÁKLADY ZE ŽELEZOBETONU DO C30/37</t>
  </si>
  <si>
    <t>základ mostu C 30/37 XC2, XF2, XD1, XA1, vč. bednění</t>
  </si>
  <si>
    <t>2*7,5*2,35 = 35,250 [A]</t>
  </si>
  <si>
    <t>272365</t>
  </si>
  <si>
    <t>VÝZTUŽ ZÁKLADŮ Z OCELI 10505, B500B</t>
  </si>
  <si>
    <t>výztuž základu mostu, odhad 150 kg/m3, vč. ochrany PKO</t>
  </si>
  <si>
    <t>35,25*0,15 = 5,288 [A]</t>
  </si>
  <si>
    <t>28997F</t>
  </si>
  <si>
    <t>OPLÁŠTĚNÍ (ZPEVNĚNÍ) Z GEOTEXTILIE DO 600G/M2</t>
  </si>
  <si>
    <t>oboustranná ochrana těsnící PE fólie (viz položka 28999), geotextilie hm. min. 600 g/m2</t>
  </si>
  <si>
    <t>24,050*4 = 96,200 [A]</t>
  </si>
  <si>
    <t>28999</t>
  </si>
  <si>
    <t>OPLÁŠTĚNÍ (ZPEVNĚNÍ) Z FÓLIE</t>
  </si>
  <si>
    <t>24,050*2 = 48,100 [A]</t>
  </si>
  <si>
    <t>3</t>
  </si>
  <si>
    <t>Svislé konstrukce</t>
  </si>
  <si>
    <t>31717</t>
  </si>
  <si>
    <t>KOVOVÉ KONSTRUKCE PRO KOTVENÍ ŘÍMSY</t>
  </si>
  <si>
    <t>KG</t>
  </si>
  <si>
    <t>kotvení říms do vývrtů na chemické kotvy</t>
  </si>
  <si>
    <t>2*20*6,5 = 260,000 [A]</t>
  </si>
  <si>
    <t>317325</t>
  </si>
  <si>
    <t>ŘÍMSY ZE ŽELEZOBETONU DO C30/37 (B37)</t>
  </si>
  <si>
    <t>C30/37 XC4, XF4, XD3, vč. bednění, úpravy prac. a dilat. spar a zámečnických výrobků</t>
  </si>
  <si>
    <t>0,32*2*19,0 = 12,160 [A]</t>
  </si>
  <si>
    <t>317365</t>
  </si>
  <si>
    <t>VÝZTUŽ ŘÍMS Z OCELI 10505, B500B</t>
  </si>
  <si>
    <t>odhad 180kg/m3, vč.opatření PKO</t>
  </si>
  <si>
    <t>12,160*180/1000 = 2,189 [A]</t>
  </si>
  <si>
    <t>333325</t>
  </si>
  <si>
    <t>MOSTNÍ OPĚRY A KŘÍDLA ZE ŽELEZOVÉHO BETONU DO C30/37</t>
  </si>
  <si>
    <t>mostní křídla C 30/37 XC2, XF2, XD1, XA1 vč. bednění, úpravy pracovních spar</t>
  </si>
  <si>
    <t>4*0,5*7,0 = 14,000 [A]</t>
  </si>
  <si>
    <t>333365</t>
  </si>
  <si>
    <t>VÝZTUŽ MOSTNÍCH OPĚR A KŘÍDEL Z OCELI 10505, B500B</t>
  </si>
  <si>
    <t>výztuž křídel, odhad 150kg/m3, vč. opatření PKO</t>
  </si>
  <si>
    <t>14,0*150/1000 = 2,100 [A]</t>
  </si>
  <si>
    <t>389325</t>
  </si>
  <si>
    <t>MOSTNÍ RÁMOVÉ KONSTRUKCE ZE ŽELEZOBETONU C30/37</t>
  </si>
  <si>
    <t>stěny a příčle C 30/37 XF2, komplet vč. bednění, prostupů, ošetřování, skruže</t>
  </si>
  <si>
    <t>37,856+43,690 = 81,546 [A]</t>
  </si>
  <si>
    <t>389365</t>
  </si>
  <si>
    <t>VÝZTUŽ MOSTNÍ RÁMOVÉ KONSTRUKCE Z OCELI 10505, B500B</t>
  </si>
  <si>
    <t>stěny a příčle 180 kg/m3, vč. opatření PKO</t>
  </si>
  <si>
    <t>81,546*0,18 = 14,678 [A]</t>
  </si>
  <si>
    <t>4</t>
  </si>
  <si>
    <t>Vodorovné konstrukce</t>
  </si>
  <si>
    <t>431125</t>
  </si>
  <si>
    <t>SCHODIŠŤ KONSTR Z DÍLCŮ ŽELEZOBETON DO C30/37 (B37)</t>
  </si>
  <si>
    <t>schodiště u OP1 a OP2, bet. stupně, vč. výztuže, bet. lože XC4, XF4, XD3 vč.podkladního betonu, vč.podsypu ze ŠD (1,2m3)</t>
  </si>
  <si>
    <t>3,293*2 = 6,586 [A]</t>
  </si>
  <si>
    <t>451311</t>
  </si>
  <si>
    <t>PODKL A VÝPLŇ VRSTVY Z PROST BET DO C8/10</t>
  </si>
  <si>
    <t>podkladní beton pod základ mostu, C 8/10</t>
  </si>
  <si>
    <t>5,780*2 = 11,560 [A]</t>
  </si>
  <si>
    <t>451312</t>
  </si>
  <si>
    <t>PODKLADNÍ A VÝPLŇOVÉ VRSTVY Z PROSTÉHO BETONU C12/15</t>
  </si>
  <si>
    <t>spádovaný podklad pod drenáž za opěrami</t>
  </si>
  <si>
    <t>1,463*2 = 2,926 [A]</t>
  </si>
  <si>
    <t>45831</t>
  </si>
  <si>
    <t>VÝPLŇ ZA OPĚRAMI A ZDMI Z PROSTÉHO BETONU</t>
  </si>
  <si>
    <t>beton C 25/30 XF2, přechodový klín</t>
  </si>
  <si>
    <t>1,8*2*6,5 = 23,400 [A]</t>
  </si>
  <si>
    <t>458523</t>
  </si>
  <si>
    <t>VÝPLŇ ZA OPĚRAMI A ZDMI Z KAMENIVA DRCENÉHO, INDEX ZHUTNĚNÍ ID DO 0,9</t>
  </si>
  <si>
    <t>ochranný zásyp za rubem opěr a opěrné zdi na tl. promrzání (za rubem opěr a křídel), ŠD třídy A fr.0-32, Id=min.0,85</t>
  </si>
  <si>
    <t>4,8*2 = 9,600 [A]</t>
  </si>
  <si>
    <t>46321</t>
  </si>
  <si>
    <t>ROVNANINA Z LOMOVÉHO KAMENE</t>
  </si>
  <si>
    <t>přechodový úsek na vtoku a výtoku - kamenná rovnanina s urovnaným lícem, hmotnost kamene 80-150 kg/ks</t>
  </si>
  <si>
    <t>22,546*0,5 = 11,273 [A]</t>
  </si>
  <si>
    <t>465512</t>
  </si>
  <si>
    <t>DLAŽBY Z LOMOVÉHO KAMENE NA MC</t>
  </si>
  <si>
    <t>lomový kámen tl.min.200mm do beton.lože tl.min.150mm, celk min.tl. 350mm, odláždění kolem křídel a v korytě</t>
  </si>
  <si>
    <t>31,085+22,292 = 53,377 [A]</t>
  </si>
  <si>
    <t>46731</t>
  </si>
  <si>
    <t>STUPNĚ A PRAHY VODNÍCH KORYT Z PROSTÉHO BETONU</t>
  </si>
  <si>
    <t>příčný práh na vtoku a výtoku, beton prokládaný kamenem</t>
  </si>
  <si>
    <t>0,1*1,0*(7,0+7,2) = 1,420 [A]</t>
  </si>
  <si>
    <t>5</t>
  </si>
  <si>
    <t>Komunikace</t>
  </si>
  <si>
    <t>56333</t>
  </si>
  <si>
    <t>VOZOVKOVÉ VRSTVY ZE ŠTĚRKODRTI TL. DO 150MM</t>
  </si>
  <si>
    <t>horní vrstva ŠD A na celou plochu úpravy komunikace</t>
  </si>
  <si>
    <t>129,443+221,436 = 350,879 [A]</t>
  </si>
  <si>
    <t>56334</t>
  </si>
  <si>
    <t>VOZOVKOVÉ VRSTVY ZE ŠTĚRKODRTI TL. DO 200MM</t>
  </si>
  <si>
    <t>dolní vrstva ŠD na celou plochu úpravy komunikace, prům tl. 180 mm, vč dovozu z mezideponie - původní podkladní vrstvy 51,81  m3  (100%)</t>
  </si>
  <si>
    <t>444,5-185,444 = 259,056 [A]</t>
  </si>
  <si>
    <t>dolní vrstva ŠD na celou plochu úpravy komunikace, prům. tl. 180 mm, vč dovozu z mezideponie frézovaný asfaltový kryt 33,38 m3  (100%)</t>
  </si>
  <si>
    <t>33,38/0,18 = 185,444 [A]</t>
  </si>
  <si>
    <t>56933</t>
  </si>
  <si>
    <t>ZPEVNĚNÍ KRAJNIC ZE ŠTĚRKODRTI TL. DO 150MM</t>
  </si>
  <si>
    <t>nové krajnice š. 125 cm (tl. 15 cm), štěrkodrt 0/32</t>
  </si>
  <si>
    <t>20,0+40,0+18,5+39,1 = 117,600 [A]</t>
  </si>
  <si>
    <t>572121</t>
  </si>
  <si>
    <t>INFILTRAČNÍ POSTŘIK ASFALTOVÝ DO 1,0KG/M2</t>
  </si>
  <si>
    <t>pod ACP 16+</t>
  </si>
  <si>
    <t>350.879000 = 350,879 [A]</t>
  </si>
  <si>
    <t>572211</t>
  </si>
  <si>
    <t>SPOJOVACÍ POSTŘIK Z ASFALTU DO 0,5KG/M2</t>
  </si>
  <si>
    <t>2 vrstvy, pod ACO11+, pod ACL16+</t>
  </si>
  <si>
    <t>83,200+387,342+398,199 = 868,741 [A]</t>
  </si>
  <si>
    <t>572741</t>
  </si>
  <si>
    <t>DVOUVRSTVÝ ASFALTOVÝ NÁTĚR DO 2,0KG/M2</t>
  </si>
  <si>
    <t>vodonepropustný nátěr vozovky š.500mm podél nižší obruby (asfaltová suspenze)</t>
  </si>
  <si>
    <t>2*25,0*0,5 = 25,000 [A]</t>
  </si>
  <si>
    <t>57475</t>
  </si>
  <si>
    <t>VOZOVKOVÉ VÝZTUŽNÉ VRSTVY Z GEOMŘÍŽOVINY</t>
  </si>
  <si>
    <t>geomřížovina š.2,0m ve vozovce nad spárou NK x přechodová deska</t>
  </si>
  <si>
    <t>6,5*2,0*2 = 26,000 [A]</t>
  </si>
  <si>
    <t>574A34</t>
  </si>
  <si>
    <t>ASFALTOVÝ BETON PRO OBRUSNÉ VRSTVY ACO 11+ TL. 40MM</t>
  </si>
  <si>
    <t>asf.beton ACO 11+, tl.40mm</t>
  </si>
  <si>
    <t>574C55</t>
  </si>
  <si>
    <t>ASFALTOVÝ BETON PRO LOŽNÍ VRSTVY ACL 16 TL. 60MM</t>
  </si>
  <si>
    <t>asf.beton ACL 16+, tl.60mm</t>
  </si>
  <si>
    <t>398.199000 = 398,199 [A]</t>
  </si>
  <si>
    <t>574E76</t>
  </si>
  <si>
    <t>ASFALTOVÝ BETON PRO PODKLADNÍ VRSTVY ACP 16+, 16S TL. 80MM</t>
  </si>
  <si>
    <t>podkladní vrstva, asf. beton ACP 16+, tl. 80 mm, v celém úseku mimo most</t>
  </si>
  <si>
    <t>120,686+204,740 = 325,426 [A]</t>
  </si>
  <si>
    <t>575C43</t>
  </si>
  <si>
    <t>LITÝ ASFALT MA IV (OCHRANA MOSTNÍ IZOLACE) 11 TL. 35MM</t>
  </si>
  <si>
    <t>litý asfalt MA 11 IV tl.35mm na NK</t>
  </si>
  <si>
    <t>7</t>
  </si>
  <si>
    <t>Přidružená stavební výroba</t>
  </si>
  <si>
    <t>711111</t>
  </si>
  <si>
    <t>IZOLACE BĚŽNÝCH KONSTRUKCÍ PROTI ZEMNÍ VLHKOSTI ASFALTOVÝMI NÁTĚRY</t>
  </si>
  <si>
    <t>obsypané povrchy křídel (1xNp+2xNa)</t>
  </si>
  <si>
    <t>4*(2,25+7,0+5,15)+2*(3,25+7,5+2*7,5+2*2,5) = 119,100 [A]</t>
  </si>
  <si>
    <t>711112</t>
  </si>
  <si>
    <t>IZOLACE BĚŽNÝCH KONSTRUKCÍ PROTI ZEMNÍ VLHKOSTI ASFALTOVÝMI PÁSY</t>
  </si>
  <si>
    <t>rub opěr a základy, vč. penetrace</t>
  </si>
  <si>
    <t>2*18,3 = 36,600 [A]</t>
  </si>
  <si>
    <t>711412</t>
  </si>
  <si>
    <t>IZOLACE MOSTOVEK CELOPLOŠNÁ ASFALTOVÝMI PÁSY</t>
  </si>
  <si>
    <t>pod vozovkou na NK,  vč. pečetící vrstvy</t>
  </si>
  <si>
    <t>74.340000 = 74,340 [A]</t>
  </si>
  <si>
    <t>711432</t>
  </si>
  <si>
    <t>IZOLACE MOSTOVEK POD ŘÍMSOU ASFALTOVÝMI PÁSY</t>
  </si>
  <si>
    <t>izolace pod římsami na NK, vč. ochrany pásem s hliníkovou vložkou, vč. pečetící vrstvy, izolace není zahrnuta v položce 711412</t>
  </si>
  <si>
    <t>8,260+8,260 = 16,520 [A]</t>
  </si>
  <si>
    <t>711509</t>
  </si>
  <si>
    <t>OCHRANA IZOLACE NA POVRCHU TEXTILIÍ</t>
  </si>
  <si>
    <t>geotextilie jako ochrana proti poškození izolace, hmotnost min. 600g/m2, tl. min. 6mm, tažnost min. 70%, rub opěr, křídla</t>
  </si>
  <si>
    <t>119,1+36,6 = 155,700 [A]</t>
  </si>
  <si>
    <t>78382</t>
  </si>
  <si>
    <t>NÁTĚRY BETON KONSTR TYP S2 (OS-B)</t>
  </si>
  <si>
    <t>povrch NK, sjednocující ochranný nátěr</t>
  </si>
  <si>
    <t>(4,132+4,132+3,297+10,831)*2 = 44,784 [A]</t>
  </si>
  <si>
    <t>78383</t>
  </si>
  <si>
    <t>NÁTĚRY BETON KONSTR TYP S4 (OS-C)</t>
  </si>
  <si>
    <t>ochranný nátěr říms</t>
  </si>
  <si>
    <t>(19,0+19,0)*1,8 = 68,400 [A]</t>
  </si>
  <si>
    <t>8</t>
  </si>
  <si>
    <t>Potrubí</t>
  </si>
  <si>
    <t>87627</t>
  </si>
  <si>
    <t>CHRÁNIČKY Z TRUB PLASTOVÝCH DN DO 100MM</t>
  </si>
  <si>
    <t>chránička DN 100, vč. přesahu před a za mostem, dl. 3,5 + 19,0 + 3,5 = 26,0m - 2ks, vč.montáže</t>
  </si>
  <si>
    <t>(3,5+19,0+3,5)*2 = 52,000 [A]</t>
  </si>
  <si>
    <t>9113B1</t>
  </si>
  <si>
    <t>SVODIDLO OCEL SILNIČ JEDNOSTR, ÚROVEŇ ZADRŽ H1 -DODÁVKA A MONTÁŽ</t>
  </si>
  <si>
    <t>silniční svodidlo s beraněnými sloupky pro úroveň zadržení H1, vč. zatažení do země</t>
  </si>
  <si>
    <t>13,17+22,175+14,17+21,175 = 70,690 [A]</t>
  </si>
  <si>
    <t>9117C1</t>
  </si>
  <si>
    <t>SVOD OCEL ZÁBRADEL ÚROVEŇ ZADRŽ H2 - DODÁVKA A MONTÁŽ</t>
  </si>
  <si>
    <t>zábradelní svodidlo pro úroveň zadržení H2 se svislou výplní na mostě, vč. kotvení do říms, vč. protikorozního nátěru</t>
  </si>
  <si>
    <t>přechodový úsek zábradelního svodidla na silniční, vč. zatažení madla na sloupky silničního svodidla, vč. protikorozního nátěru</t>
  </si>
  <si>
    <t>4*2,0 = 8,000 [A]</t>
  </si>
  <si>
    <t>91267</t>
  </si>
  <si>
    <t>ODRAZKY NA SVODIDLA</t>
  </si>
  <si>
    <t>odrazky uvnitř svodnice, dodávka a osazení, 6 ks modré, 10 ks oranžová</t>
  </si>
  <si>
    <t>91345</t>
  </si>
  <si>
    <t>NIVELAČNÍ ZNAČKY KOVOVÉ</t>
  </si>
  <si>
    <t>4.000000 = 4,000 [A]</t>
  </si>
  <si>
    <t>91355</t>
  </si>
  <si>
    <t>EVIDENČNÍ ČÍSLO MOSTU</t>
  </si>
  <si>
    <t>osazení tabulek (ev .č. mostu 11244-1, název vodoteče Bělá), vč. 2ks sloupků a patek</t>
  </si>
  <si>
    <t>914112</t>
  </si>
  <si>
    <t>DOPRAVNÍ ZNAČKY ZÁKLAD VELIKOSTI OCEL NEREFLEXNÍ - MONTÁŽ S PŘEMÍST</t>
  </si>
  <si>
    <t>zpětná montáž  značky (A1a - "Zatáčka vpravo") - 1ks, vč.sloupku 1ks</t>
  </si>
  <si>
    <t>914113</t>
  </si>
  <si>
    <t>DOPRAVNÍ ZNAČKY ZÁKLADNÍ VELIKOSTI OCELOVÉ NEREFLEXNÍ - DEMONTÁŽ</t>
  </si>
  <si>
    <t>2x normální, 2x výhradní zatížitelnost, 2x evid.číslo mostu, 2x zatížení na nápravu, včetně odvozu do depozitu investora</t>
  </si>
  <si>
    <t>demontáž  značky (A1a - "Zatáčka vpravo") - 1ks, včetně odvozu do depozitu investora, pro následnou zpětnou montáž po stavbě, vč.sloupku 1ks</t>
  </si>
  <si>
    <t>915111</t>
  </si>
  <si>
    <t>VODOROVNÉ DOPRAVNÍ ZNAČENÍ BARVOU HLADKÉ - DODÁVKA A POKLÁDKA</t>
  </si>
  <si>
    <t>podélné čáry V4</t>
  </si>
  <si>
    <t>2*67,0*0,125 = 16,750 [A]</t>
  </si>
  <si>
    <t>917223</t>
  </si>
  <si>
    <t>SILNIČNÍ A CHODNÍKOVÉ OBRUBY Z BETONOVÝCH OBRUBNÍKŮ ŠÍŘ 100MM</t>
  </si>
  <si>
    <t>nový chodníkový obrubník, vč. lože z betonu (5,2m3)</t>
  </si>
  <si>
    <t>29,0+17,0 = 46,000 [A]</t>
  </si>
  <si>
    <t>917224</t>
  </si>
  <si>
    <t>SILNIČNÍ A CHODNÍKOVÉ OBRUBY Z BETONOVÝCH OBRUBNÍKŮ ŠÍŘ 150MM</t>
  </si>
  <si>
    <t>přechodové obrubníky na styku s vozovkou, včetně lože z betonu (1,4 m3)</t>
  </si>
  <si>
    <t>12.000000 = 12,000 [A]</t>
  </si>
  <si>
    <t>919111</t>
  </si>
  <si>
    <t>ŘEZÁNÍ ASFALTOVÉHO KRYTU VOZOVEK TL DO 50MM</t>
  </si>
  <si>
    <t>nad opěrami, hl. řezu 40 mm</t>
  </si>
  <si>
    <t>919112</t>
  </si>
  <si>
    <t>ŘEZÁNÍ ASFALTOVÉHO KRYTU VOZOVEK TL DO 100MM</t>
  </si>
  <si>
    <t>příčné řezy vozovkou na spoji nové a stávající vozovky, hl. řezu 100 mm</t>
  </si>
  <si>
    <t>5,1+4,2 = 9,300 [A]</t>
  </si>
  <si>
    <t>931182</t>
  </si>
  <si>
    <t>VÝPLŇ DILATAČNÍCH SPAR Z POLYSTYRENU TL 20MM</t>
  </si>
  <si>
    <t>přechodové klíny</t>
  </si>
  <si>
    <t>2*13,7*0,5 = 13,700 [A]</t>
  </si>
  <si>
    <t>931314</t>
  </si>
  <si>
    <t>TĚSNĚNÍ DILATAČ SPAR ASF ZÁLIVKOU PRŮŘ DO 400MM2</t>
  </si>
  <si>
    <t>příčně vozovkou na spoji nové a stávající vozovky</t>
  </si>
  <si>
    <t>931316</t>
  </si>
  <si>
    <t>TĚSNĚNÍ DILATAČ SPAR ASF ZÁLIVKOU PRŮŘ DO 800MM2</t>
  </si>
  <si>
    <t>pod obrubou, nad opěrami</t>
  </si>
  <si>
    <t>2*(25,0+6,5) = 63,000 [A]</t>
  </si>
  <si>
    <t>931333</t>
  </si>
  <si>
    <t>TĚSNĚNÍ DILATAČNÍCH SPAR POLYURETANOVÝM TMELEM PRŮŘEZU DO 300MM2</t>
  </si>
  <si>
    <t>těsnění styku křídla a dříku opěry</t>
  </si>
  <si>
    <t>4*2,9 = 11,600 [A]</t>
  </si>
  <si>
    <t>93134</t>
  </si>
  <si>
    <t>TĚSNĚNÍ DILATAČNÍCH SPAR ASFALTOVOU PÁSKOU</t>
  </si>
  <si>
    <t>utěsnění pracovní spáry, dřík-křídlo, šířka pásku 0,5 m, vč. fabionu a souvisejícíh prací</t>
  </si>
  <si>
    <t>93136</t>
  </si>
  <si>
    <t>PŘEKRYTÍ DILATAČNÍCH SPAR ASFALTOVOU LEPENKOU</t>
  </si>
  <si>
    <t>přelep spáry NK x přechodový klín, š.pásu 1,0 m, průtažnost min. 30%</t>
  </si>
  <si>
    <t>2*6,5 = 13,000 [A]</t>
  </si>
  <si>
    <t>přelep pracovních spár pásem šířky 500 mm, spáry na rozhraní základů a dříků, stěn a křídel</t>
  </si>
  <si>
    <t>2*18,8*0,5+4*2,8*0,5 = 24,400 [A]</t>
  </si>
  <si>
    <t>93631</t>
  </si>
  <si>
    <t>DROBNÉ DOPLŇK KONSTR BETON MONOLIT</t>
  </si>
  <si>
    <t>letopočet výstavby (vlisem do betonu)</t>
  </si>
  <si>
    <t>93650</t>
  </si>
  <si>
    <t>DROBNÉ DOPLŇK KONSTR KOVOVÉ</t>
  </si>
  <si>
    <t>drenážní hliníkový profil 30/20 - odvodnění izolace</t>
  </si>
  <si>
    <t>25.600000 = 25,600 [A]</t>
  </si>
  <si>
    <t>936541</t>
  </si>
  <si>
    <t>MOSTNÍ ODVODŇOVACÍ TRUBKA (POVRCHŮ IZOLACE) Z NEREZ OCELI</t>
  </si>
  <si>
    <t>odvodňovací trubička z nerezové oceli (1.4404 nebo 1.4571), komplet</t>
  </si>
  <si>
    <t>901</t>
  </si>
  <si>
    <t>Provizorní pěší trasa, JKSO 822 29</t>
  </si>
  <si>
    <t>násyp zemní rampy viz pol.11332, čerpání se souhlasem TDS dle skutečnosti</t>
  </si>
  <si>
    <t>(6,675+1,295)*2,0 = 15,940 [A]</t>
  </si>
  <si>
    <t>02720</t>
  </si>
  <si>
    <t>POMOC PRÁCE ZŘÍZ NEBO ZAJIŠŤ REGULACI A OCHRANU DOPRAVY</t>
  </si>
  <si>
    <t>Zajištění povolení a úhrada poplatků vzniklých na základě HMG zhotovitele v souladu s POV, vč. projednání a zajištění rozhodnutí, vč. regulace dopravy, vč. dopravního značení a oplocení obchozí trasy, čerpání se souhlasem TDS dle skutečnosti</t>
  </si>
  <si>
    <t>02953</t>
  </si>
  <si>
    <t>OSTATNÍ POŽADAVKY - HLAVNÍ MOSTNÍ PROHLÍDKA</t>
  </si>
  <si>
    <t>Zajištění 1. prohlídky dočasné lávky před uvedením do provozu</t>
  </si>
  <si>
    <t>odstranění zpevnění pochůzí plochy zemních ramp na předmostí - válcovaná štěrkodrť fr.0-16 tl.100mm, vč. odvozu na skládku nebo k likvidaci dle dispozic zhotovitele</t>
  </si>
  <si>
    <t>41,0*1,65*0,1 = 6,765 [A]</t>
  </si>
  <si>
    <t>122731</t>
  </si>
  <si>
    <t>ODKOPÁVKY A PROKOPÁVKY OBECNÉ TŘ. I, ODVOZ DO 1KM</t>
  </si>
  <si>
    <t>výkop pro založení opěr lávky, bude použito pro vytvoření nástupních ramp, přebytek na mezideponii pro zpětné rozprostření</t>
  </si>
  <si>
    <t>2*0,75*2,5 = 3,750 [A]</t>
  </si>
  <si>
    <t>171101</t>
  </si>
  <si>
    <t>ULOŽENÍ SYPANINY DO NÁSYPŮ SE ZHUTNĚNÍM DO 95% PS</t>
  </si>
  <si>
    <t>zřízení zemní rampy na předpolích provizorní lávky a na začátku a konci úseku, předpokládá se použítí dřívě vytěžené zeminy,  D=95% P.S.</t>
  </si>
  <si>
    <t>2*0,15*2,5 = 0,750 [A]</t>
  </si>
  <si>
    <t>uložení zeminy z výkopu na mezideponii pro zpětné použití</t>
  </si>
  <si>
    <t>3,75-0,75 = 3,000 [A]</t>
  </si>
  <si>
    <t>zpětný zásyp výkopu pro pěší trasu a založení opěr lávky, zemina z mezideponie</t>
  </si>
  <si>
    <t>zhutnění v celé délce trasy před položením pochozí vrstvy</t>
  </si>
  <si>
    <t>(41,0+2*1,5)*2,5 = 110,000 [A]</t>
  </si>
  <si>
    <t>21461D</t>
  </si>
  <si>
    <t>SEPARAČNÍ GEOTEXTILIE DO 400G/M2</t>
  </si>
  <si>
    <t>geotextilie hmotnost min.350g/m2, separační vrstva proti zatlačení polštářů do podloží, zřízení, odstranění, vč. uložení na skládku a  poplatků za skládku</t>
  </si>
  <si>
    <t>2,5*41,0+2*2,5*1,5 = 110,000 [A]</t>
  </si>
  <si>
    <t>27157</t>
  </si>
  <si>
    <t>POLŠTÁŘE POD ZÁKLADY Z KAMENIVA TĚŽENÉHO</t>
  </si>
  <si>
    <t>podklad pod panely, dovoz, zřízení a odstranění vč. odvozu na skládku nebo k likvidaci dle dispozic zhotovitele  - hutněný štěrkový polštář (makadam 0-63mm)</t>
  </si>
  <si>
    <t>0,460+0,835 = 1,295 [A]</t>
  </si>
  <si>
    <t>27511</t>
  </si>
  <si>
    <t>HRANICE PODPĚRNÉ Z DÍLCŮ BETONOVÝCH</t>
  </si>
  <si>
    <t>panelová rovnanina opěr lávky, zajištění tělesa rampy (3000/1000/150mm), vč. dovozu, montáže, pronájmu, demontáže a odvozu po stavbě</t>
  </si>
  <si>
    <t>1,0*3,0*0,15*6 = 2,700 [A]</t>
  </si>
  <si>
    <t>348951</t>
  </si>
  <si>
    <t>ZÁBRADLÍ ZE DŘEVA MĚKKÉHO</t>
  </si>
  <si>
    <t>zábradlí na lávce h=1,10m, sloupky + madla, vč.dopravy, montáže, spojovacího materiálu, pronájmu, demontáže, odvozu</t>
  </si>
  <si>
    <t>4*0,07*0,07*11,0+0,07*0,07*1,10*2*7 = 0,291 [A]</t>
  </si>
  <si>
    <t>421952</t>
  </si>
  <si>
    <t>MOSTOVKY A PODLAHY ZE DŘEVA DOČASNÉ</t>
  </si>
  <si>
    <t>mostiny, obruby, shodiště na silničním svahu, vč.dopravy, montáže, spojovacího materiálu, pronájmu, demontáže, odvozu</t>
  </si>
  <si>
    <t>1,1+0,22+0,37 = 1,690 [A]</t>
  </si>
  <si>
    <t>56332</t>
  </si>
  <si>
    <t>VOZOVKOVÉ VRSTVY ZE ŠTĚRKODRTI TL. DO 100MM</t>
  </si>
  <si>
    <t>zřízení zpevnění pochůzí plochy zemních ramp na předmostí a u nástupů na chodník na začátku a konci úseku - válcovaná štěrkodrť fr.0-16 tl.100mm</t>
  </si>
  <si>
    <t>767911</t>
  </si>
  <si>
    <t>OPLOCENÍ Z DRÁTĚNÉHO PLETIVA POZINKOVANÉHO STANDARDNÍHO</t>
  </si>
  <si>
    <t>výplň dvojmadlového zábradlí na provizorní lávce - drátěné pletivo h=1,1m, vč.montáže+demontáže, pronájmu, dopravy</t>
  </si>
  <si>
    <t>2*1,1*11,0 = 24,200 [A]</t>
  </si>
  <si>
    <t>78375</t>
  </si>
  <si>
    <t>NÁTĚRY TESAŘ KONSTR PROTIPLÍSŇOVÉ A PROTIPOŽÁRNÍ</t>
  </si>
  <si>
    <t>impregnace dřevěných prvků (ne tlaková)</t>
  </si>
  <si>
    <t>80,5+26,2 = 106,700 [A]</t>
  </si>
  <si>
    <t>87446</t>
  </si>
  <si>
    <t>POTRUBÍ Z TRUB PLASTOVÝCH ODPADNÍCH DN DO 400MM</t>
  </si>
  <si>
    <t>provizorní převedení rygolu v místě pěší trasy, DN400 plast, kruhová tuhost min. SN10, vč. odstranění po stavbě</t>
  </si>
  <si>
    <t>94817</t>
  </si>
  <si>
    <t>DOČASNÉ KONSTRUKCE Z OCEL NOSNÍKŮ VČET ODSTRAN</t>
  </si>
  <si>
    <t>nosná ocelová konstrukce bez metalizace,  vč.dopravy, spojovacího materiálu, vč.montáže, vč. pronájmu po dobu stavby, vč. demontáže a odvozu</t>
  </si>
  <si>
    <t>(864,600+182,420)/1000 = 1,047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</si>
</sst>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6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6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8" fillId="0" borderId="7" xfId="0" applyFont="1" applyBorder="1" applyAlignment="1">
      <alignment wrapText="1"/>
    </xf>
    <xf numFmtId="0" fontId="0" fillId="0" borderId="0" xfId="0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6" fillId="2" borderId="0" xfId="6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4" fontId="4" fillId="0" borderId="1" xfId="5" applyNumberFormat="1" applyBorder="1" applyAlignment="1">
      <alignment vertical="center" wrapText="1"/>
    </xf>
    <xf numFmtId="49" fontId="1" fillId="2" borderId="0" xfId="0" applyNumberFormat="1" applyFont="1" applyFill="1"/>
    <xf numFmtId="49" fontId="0" fillId="2" borderId="0" xfId="0" applyNumberFormat="1" applyFill="1"/>
    <xf numFmtId="49" fontId="5" fillId="3" borderId="1" xfId="4" applyNumberFormat="1" applyFill="1" applyBorder="1">
      <alignment horizontal="center" vertical="center" wrapText="1"/>
    </xf>
    <xf numFmtId="49" fontId="0" fillId="0" borderId="0" xfId="0" applyNumberFormat="1"/>
    <xf numFmtId="49" fontId="4" fillId="0" borderId="1" xfId="5" applyNumberFormat="1" applyBorder="1" applyAlignment="1">
      <alignment horizontal="left" vertical="center" wrapText="1"/>
    </xf>
  </cellXfs>
  <cellStyles count="14">
    <cellStyle name="NadpisRekapitulaceSoupisPraciStyle" xfId="2" xr:uid="{00000000-0005-0000-0000-000002000000}"/>
    <cellStyle name="NadpisStrukturyStyle" xfId="7" xr:uid="{00000000-0005-0000-0000-000007000000}"/>
    <cellStyle name="NadpisySloupcuStyle" xfId="4" xr:uid="{00000000-0005-0000-0000-000004000000}"/>
    <cellStyle name="NormalBoldLeftStyle" xfId="9" xr:uid="{00000000-0005-0000-0000-000009000000}"/>
    <cellStyle name="NormalBoldRightStyle" xfId="10" xr:uid="{00000000-0005-0000-0000-00000A000000}"/>
    <cellStyle name="NormalBoldStyle" xfId="5" xr:uid="{00000000-0005-0000-0000-000005000000}"/>
    <cellStyle name="NormalLeftStyle" xfId="11" xr:uid="{00000000-0005-0000-0000-00000B000000}"/>
    <cellStyle name="Normální" xfId="0" builtinId="0"/>
    <cellStyle name="NormalRightStyle" xfId="12" xr:uid="{00000000-0005-0000-0000-00000C000000}"/>
    <cellStyle name="NormalStyle" xfId="1" xr:uid="{00000000-0005-0000-0000-000001000000}"/>
    <cellStyle name="PolDoplnInfoStyle" xfId="13" xr:uid="{00000000-0005-0000-0000-00000D000000}"/>
    <cellStyle name="RekapitulaceCenyStyle" xfId="3" xr:uid="{00000000-0005-0000-0000-000003000000}"/>
    <cellStyle name="StavbaRozpocetHeaderStyle" xfId="6" xr:uid="{00000000-0005-0000-0000-000006000000}"/>
    <cellStyle name="StavebniDilStyle" xfId="8" xr:uid="{00000000-0005-0000-0000-000008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workbookViewId="0">
      <selection activeCell="C8" sqref="C8"/>
    </sheetView>
  </sheetViews>
  <sheetFormatPr defaultRowHeight="15" x14ac:dyDescent="0.25"/>
  <cols>
    <col min="1" max="1" width="8.7109375" style="54" customWidth="1"/>
    <col min="2" max="2" width="48.85546875" customWidth="1"/>
    <col min="3" max="5" width="15.7109375" customWidth="1"/>
  </cols>
  <sheetData>
    <row r="1" spans="1:5" x14ac:dyDescent="0.25">
      <c r="A1" s="51" t="s">
        <v>0</v>
      </c>
      <c r="B1" s="2" t="s">
        <v>1</v>
      </c>
      <c r="C1" s="3"/>
      <c r="D1" s="3"/>
      <c r="E1" s="3"/>
    </row>
    <row r="2" spans="1:5" x14ac:dyDescent="0.25">
      <c r="A2" s="51"/>
      <c r="B2" s="42" t="s">
        <v>2</v>
      </c>
      <c r="C2" s="3"/>
      <c r="D2" s="3"/>
      <c r="E2" s="3"/>
    </row>
    <row r="3" spans="1:5" x14ac:dyDescent="0.25">
      <c r="A3" s="52"/>
      <c r="B3" s="43"/>
      <c r="C3" s="3"/>
      <c r="D3" s="3"/>
      <c r="E3" s="3"/>
    </row>
    <row r="4" spans="1:5" x14ac:dyDescent="0.25">
      <c r="A4" s="52"/>
      <c r="B4" s="42" t="s">
        <v>3</v>
      </c>
      <c r="C4" s="43"/>
      <c r="D4" s="43"/>
      <c r="E4" s="43"/>
    </row>
    <row r="5" spans="1:5" x14ac:dyDescent="0.25">
      <c r="A5" s="52"/>
      <c r="B5" s="3"/>
      <c r="C5" s="3"/>
      <c r="D5" s="3"/>
      <c r="E5" s="3"/>
    </row>
    <row r="6" spans="1:5" x14ac:dyDescent="0.25">
      <c r="A6" s="52"/>
      <c r="B6" s="5" t="s">
        <v>4</v>
      </c>
      <c r="C6" s="6">
        <f>SUM(C10:C13)</f>
        <v>0</v>
      </c>
      <c r="D6" s="3"/>
      <c r="E6" s="3"/>
    </row>
    <row r="7" spans="1:5" x14ac:dyDescent="0.25">
      <c r="A7" s="52"/>
      <c r="B7" s="5" t="s">
        <v>5</v>
      </c>
      <c r="C7" s="6">
        <f>SUM(E10:E13)</f>
        <v>0</v>
      </c>
      <c r="D7" s="3"/>
      <c r="E7" s="3"/>
    </row>
    <row r="8" spans="1:5" x14ac:dyDescent="0.25">
      <c r="A8" s="52"/>
      <c r="B8" s="3"/>
      <c r="C8" s="3"/>
      <c r="D8" s="3"/>
      <c r="E8" s="3"/>
    </row>
    <row r="9" spans="1:5" x14ac:dyDescent="0.25">
      <c r="A9" s="53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55" t="s">
        <v>20</v>
      </c>
      <c r="B10" s="55" t="s">
        <v>21</v>
      </c>
      <c r="C10" s="50">
        <f>'0001'!I3</f>
        <v>0</v>
      </c>
      <c r="D10" s="50">
        <f>SUMIFS('0001'!O:O,'0001'!A:A,"P")</f>
        <v>0</v>
      </c>
      <c r="E10" s="50">
        <f>C10+D10</f>
        <v>0</v>
      </c>
    </row>
    <row r="11" spans="1:5" x14ac:dyDescent="0.25">
      <c r="A11" s="55" t="s">
        <v>99</v>
      </c>
      <c r="B11" s="55" t="s">
        <v>100</v>
      </c>
      <c r="C11" s="50">
        <f>'0011'!I3</f>
        <v>0</v>
      </c>
      <c r="D11" s="50">
        <f>SUMIFS('0011'!O:O,'0011'!A:A,"P")</f>
        <v>0</v>
      </c>
      <c r="E11" s="50">
        <f>C11+D11</f>
        <v>0</v>
      </c>
    </row>
    <row r="12" spans="1:5" x14ac:dyDescent="0.25">
      <c r="A12" s="55" t="s">
        <v>146</v>
      </c>
      <c r="B12" s="55" t="s">
        <v>147</v>
      </c>
      <c r="C12" s="50">
        <f>'2011'!I3</f>
        <v>0</v>
      </c>
      <c r="D12" s="50">
        <f>SUMIFS('2011'!O:O,'2011'!A:A,"P")</f>
        <v>0</v>
      </c>
      <c r="E12" s="50">
        <f>C12+D12</f>
        <v>0</v>
      </c>
    </row>
    <row r="13" spans="1:5" x14ac:dyDescent="0.25">
      <c r="A13" s="55" t="s">
        <v>530</v>
      </c>
      <c r="B13" s="55" t="s">
        <v>531</v>
      </c>
      <c r="C13" s="50">
        <f>'9011'!I3</f>
        <v>0</v>
      </c>
      <c r="D13" s="50">
        <f>SUMIFS('9011'!O:O,'9011'!A:A,"P")</f>
        <v>0</v>
      </c>
      <c r="E13" s="50">
        <f>C13+D13</f>
        <v>0</v>
      </c>
    </row>
  </sheetData>
  <mergeCells count="2">
    <mergeCell ref="B2:B3"/>
    <mergeCell ref="B4:E4"/>
  </mergeCells>
  <pageMargins left="0.39370078740157477" right="0.39370078740157477" top="0.59055118110236215" bottom="0.59055118110236215" header="0.3" footer="0.3"/>
  <pageSetup scale="9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45"/>
  <sheetViews>
    <sheetView topLeftCell="B1" workbookViewId="0"/>
  </sheetViews>
  <sheetFormatPr defaultRowHeight="15" x14ac:dyDescent="0.25"/>
  <cols>
    <col min="1" max="1" width="7.5703125" bestFit="1" customWidth="1"/>
    <col min="2" max="3" width="11.28515625" bestFit="1" customWidth="1"/>
    <col min="4" max="4" width="7.85546875" bestFit="1" customWidth="1"/>
    <col min="5" max="5" width="64.85546875" customWidth="1"/>
    <col min="6" max="6" width="4.42578125" bestFit="1" customWidth="1"/>
    <col min="7" max="7" width="8.28515625" bestFit="1" customWidth="1"/>
    <col min="8" max="8" width="10.140625" bestFit="1" customWidth="1"/>
    <col min="9" max="9" width="13.85546875" customWidth="1"/>
    <col min="10" max="10" width="15" bestFit="1" customWidth="1"/>
    <col min="15" max="16" width="9.140625" hidden="1"/>
  </cols>
  <sheetData>
    <row r="1" spans="1:16" x14ac:dyDescent="0.25">
      <c r="A1" s="1" t="s">
        <v>0</v>
      </c>
      <c r="B1" s="8"/>
      <c r="C1" s="9"/>
      <c r="D1" s="9"/>
      <c r="E1" s="10" t="s">
        <v>1</v>
      </c>
      <c r="F1" s="9"/>
      <c r="G1" s="9"/>
      <c r="H1" s="9"/>
      <c r="I1" s="9"/>
      <c r="J1" s="11"/>
      <c r="P1">
        <v>3</v>
      </c>
    </row>
    <row r="2" spans="1:16" ht="20.25" x14ac:dyDescent="0.25">
      <c r="A2" s="1"/>
      <c r="B2" s="12"/>
      <c r="C2" s="3"/>
      <c r="D2" s="3"/>
      <c r="E2" s="4" t="s">
        <v>13</v>
      </c>
      <c r="F2" s="3"/>
      <c r="G2" s="3"/>
      <c r="H2" s="3"/>
      <c r="I2" s="3"/>
      <c r="J2" s="13"/>
    </row>
    <row r="3" spans="1:16" x14ac:dyDescent="0.25">
      <c r="A3" s="3" t="s">
        <v>14</v>
      </c>
      <c r="B3" s="14" t="s">
        <v>15</v>
      </c>
      <c r="C3" s="44" t="s">
        <v>16</v>
      </c>
      <c r="D3" s="45"/>
      <c r="E3" s="15" t="s">
        <v>17</v>
      </c>
      <c r="F3" s="3"/>
      <c r="G3" s="3"/>
      <c r="H3" s="16" t="s">
        <v>11</v>
      </c>
      <c r="I3" s="17">
        <f>SUMIFS(I9:I45,A9:A45,"SD")</f>
        <v>0</v>
      </c>
      <c r="J3" s="13"/>
      <c r="O3">
        <v>0</v>
      </c>
      <c r="P3">
        <v>2</v>
      </c>
    </row>
    <row r="4" spans="1:16" x14ac:dyDescent="0.25">
      <c r="A4" s="3" t="s">
        <v>18</v>
      </c>
      <c r="B4" s="14" t="s">
        <v>19</v>
      </c>
      <c r="C4" s="44" t="s">
        <v>20</v>
      </c>
      <c r="D4" s="45"/>
      <c r="E4" s="15" t="s">
        <v>21</v>
      </c>
      <c r="F4" s="3"/>
      <c r="G4" s="3"/>
      <c r="H4" s="3"/>
      <c r="I4" s="3"/>
      <c r="J4" s="13"/>
      <c r="O4">
        <v>0.12</v>
      </c>
      <c r="P4">
        <v>2</v>
      </c>
    </row>
    <row r="5" spans="1:16" x14ac:dyDescent="0.25">
      <c r="A5" s="3" t="s">
        <v>22</v>
      </c>
      <c r="B5" s="14" t="s">
        <v>23</v>
      </c>
      <c r="C5" s="44" t="s">
        <v>11</v>
      </c>
      <c r="D5" s="45"/>
      <c r="E5" s="15" t="s">
        <v>12</v>
      </c>
      <c r="F5" s="3"/>
      <c r="G5" s="3"/>
      <c r="H5" s="3"/>
      <c r="I5" s="3"/>
      <c r="J5" s="13"/>
      <c r="O5">
        <v>0.21</v>
      </c>
    </row>
    <row r="6" spans="1:16" x14ac:dyDescent="0.25">
      <c r="A6" s="46" t="s">
        <v>24</v>
      </c>
      <c r="B6" s="47" t="s">
        <v>25</v>
      </c>
      <c r="C6" s="48" t="s">
        <v>26</v>
      </c>
      <c r="D6" s="48" t="s">
        <v>27</v>
      </c>
      <c r="E6" s="48" t="s">
        <v>28</v>
      </c>
      <c r="F6" s="48" t="s">
        <v>29</v>
      </c>
      <c r="G6" s="48" t="s">
        <v>30</v>
      </c>
      <c r="H6" s="48" t="s">
        <v>31</v>
      </c>
      <c r="I6" s="48"/>
      <c r="J6" s="49" t="s">
        <v>32</v>
      </c>
    </row>
    <row r="7" spans="1:16" x14ac:dyDescent="0.25">
      <c r="A7" s="46"/>
      <c r="B7" s="47"/>
      <c r="C7" s="48"/>
      <c r="D7" s="48"/>
      <c r="E7" s="48"/>
      <c r="F7" s="48"/>
      <c r="G7" s="48"/>
      <c r="H7" s="7" t="s">
        <v>33</v>
      </c>
      <c r="I7" s="7" t="s">
        <v>34</v>
      </c>
      <c r="J7" s="49"/>
    </row>
    <row r="8" spans="1:16" x14ac:dyDescent="0.25">
      <c r="A8" s="20">
        <v>0</v>
      </c>
      <c r="B8" s="18">
        <v>1</v>
      </c>
      <c r="C8" s="21">
        <v>2</v>
      </c>
      <c r="D8" s="7">
        <v>3</v>
      </c>
      <c r="E8" s="21">
        <v>4</v>
      </c>
      <c r="F8" s="7">
        <v>5</v>
      </c>
      <c r="G8" s="7">
        <v>6</v>
      </c>
      <c r="H8" s="7">
        <v>7</v>
      </c>
      <c r="I8" s="21">
        <v>8</v>
      </c>
      <c r="J8" s="19">
        <v>9</v>
      </c>
    </row>
    <row r="9" spans="1:16" x14ac:dyDescent="0.25">
      <c r="A9" s="22" t="s">
        <v>35</v>
      </c>
      <c r="B9" s="23"/>
      <c r="C9" s="24" t="s">
        <v>36</v>
      </c>
      <c r="D9" s="25"/>
      <c r="E9" s="22" t="s">
        <v>37</v>
      </c>
      <c r="F9" s="25"/>
      <c r="G9" s="25"/>
      <c r="H9" s="25"/>
      <c r="I9" s="26">
        <f>SUMIFS(I10:I11,A10:A11,"P")</f>
        <v>0</v>
      </c>
      <c r="J9" s="27"/>
    </row>
    <row r="10" spans="1:16" x14ac:dyDescent="0.25">
      <c r="A10" s="28" t="s">
        <v>38</v>
      </c>
      <c r="B10" s="28">
        <v>1</v>
      </c>
      <c r="C10" s="29" t="s">
        <v>39</v>
      </c>
      <c r="D10" s="28" t="s">
        <v>40</v>
      </c>
      <c r="E10" s="30" t="s">
        <v>41</v>
      </c>
      <c r="F10" s="31" t="s">
        <v>42</v>
      </c>
      <c r="G10" s="32">
        <v>1</v>
      </c>
      <c r="H10" s="33">
        <v>0</v>
      </c>
      <c r="I10" s="33">
        <f>ROUND(G10*H10,P4)</f>
        <v>0</v>
      </c>
      <c r="J10" s="31" t="s">
        <v>43</v>
      </c>
      <c r="O10" s="34">
        <f>I10*0.21</f>
        <v>0</v>
      </c>
      <c r="P10">
        <v>3</v>
      </c>
    </row>
    <row r="11" spans="1:16" ht="150" x14ac:dyDescent="0.25">
      <c r="A11" s="28" t="s">
        <v>44</v>
      </c>
      <c r="B11" s="35"/>
      <c r="E11" s="30" t="s">
        <v>45</v>
      </c>
      <c r="J11" s="36"/>
    </row>
    <row r="12" spans="1:16" x14ac:dyDescent="0.25">
      <c r="A12" s="22" t="s">
        <v>35</v>
      </c>
      <c r="B12" s="23"/>
      <c r="C12" s="24" t="s">
        <v>46</v>
      </c>
      <c r="D12" s="25"/>
      <c r="E12" s="22" t="s">
        <v>47</v>
      </c>
      <c r="F12" s="25"/>
      <c r="G12" s="25"/>
      <c r="H12" s="25"/>
      <c r="I12" s="26">
        <f>SUMIFS(I13:I14,A13:A14,"P")</f>
        <v>0</v>
      </c>
      <c r="J12" s="27"/>
    </row>
    <row r="13" spans="1:16" x14ac:dyDescent="0.25">
      <c r="A13" s="28" t="s">
        <v>38</v>
      </c>
      <c r="B13" s="28">
        <v>2</v>
      </c>
      <c r="C13" s="29" t="s">
        <v>48</v>
      </c>
      <c r="D13" s="28" t="s">
        <v>40</v>
      </c>
      <c r="E13" s="30" t="s">
        <v>49</v>
      </c>
      <c r="F13" s="31" t="s">
        <v>42</v>
      </c>
      <c r="G13" s="32">
        <v>1</v>
      </c>
      <c r="H13" s="33">
        <v>0</v>
      </c>
      <c r="I13" s="33">
        <f>ROUND(G13*H13,P4)</f>
        <v>0</v>
      </c>
      <c r="J13" s="31" t="s">
        <v>43</v>
      </c>
      <c r="O13" s="34">
        <f>I13*0.21</f>
        <v>0</v>
      </c>
      <c r="P13">
        <v>3</v>
      </c>
    </row>
    <row r="14" spans="1:16" ht="45" x14ac:dyDescent="0.25">
      <c r="A14" s="28" t="s">
        <v>44</v>
      </c>
      <c r="B14" s="35"/>
      <c r="E14" s="30" t="s">
        <v>50</v>
      </c>
      <c r="J14" s="36"/>
    </row>
    <row r="15" spans="1:16" x14ac:dyDescent="0.25">
      <c r="A15" s="22" t="s">
        <v>35</v>
      </c>
      <c r="B15" s="23"/>
      <c r="C15" s="24" t="s">
        <v>51</v>
      </c>
      <c r="D15" s="25"/>
      <c r="E15" s="22" t="s">
        <v>52</v>
      </c>
      <c r="F15" s="25"/>
      <c r="G15" s="25"/>
      <c r="H15" s="25"/>
      <c r="I15" s="26">
        <f>SUMIFS(I16:I45,A16:A45,"P")</f>
        <v>0</v>
      </c>
      <c r="J15" s="27"/>
    </row>
    <row r="16" spans="1:16" x14ac:dyDescent="0.25">
      <c r="A16" s="28" t="s">
        <v>38</v>
      </c>
      <c r="B16" s="28">
        <v>3</v>
      </c>
      <c r="C16" s="29" t="s">
        <v>53</v>
      </c>
      <c r="D16" s="28" t="s">
        <v>40</v>
      </c>
      <c r="E16" s="30" t="s">
        <v>54</v>
      </c>
      <c r="F16" s="31" t="s">
        <v>55</v>
      </c>
      <c r="G16" s="32">
        <v>1</v>
      </c>
      <c r="H16" s="33">
        <v>0</v>
      </c>
      <c r="I16" s="33">
        <f>ROUND(G16*H16,P4)</f>
        <v>0</v>
      </c>
      <c r="J16" s="31" t="s">
        <v>43</v>
      </c>
      <c r="O16" s="34">
        <f>I16*0.21</f>
        <v>0</v>
      </c>
      <c r="P16">
        <v>3</v>
      </c>
    </row>
    <row r="17" spans="1:16" ht="30" x14ac:dyDescent="0.25">
      <c r="A17" s="28" t="s">
        <v>44</v>
      </c>
      <c r="B17" s="35"/>
      <c r="E17" s="30" t="s">
        <v>56</v>
      </c>
      <c r="J17" s="36"/>
    </row>
    <row r="18" spans="1:16" x14ac:dyDescent="0.25">
      <c r="A18" s="28" t="s">
        <v>38</v>
      </c>
      <c r="B18" s="28">
        <v>4</v>
      </c>
      <c r="C18" s="29" t="s">
        <v>57</v>
      </c>
      <c r="D18" s="28" t="s">
        <v>40</v>
      </c>
      <c r="E18" s="30" t="s">
        <v>58</v>
      </c>
      <c r="F18" s="31" t="s">
        <v>55</v>
      </c>
      <c r="G18" s="32">
        <v>1</v>
      </c>
      <c r="H18" s="33">
        <v>0</v>
      </c>
      <c r="I18" s="33">
        <f>ROUND(G18*H18,P4)</f>
        <v>0</v>
      </c>
      <c r="J18" s="31" t="s">
        <v>43</v>
      </c>
      <c r="O18" s="34">
        <f>I18*0.21</f>
        <v>0</v>
      </c>
      <c r="P18">
        <v>3</v>
      </c>
    </row>
    <row r="19" spans="1:16" ht="30" x14ac:dyDescent="0.25">
      <c r="A19" s="28" t="s">
        <v>44</v>
      </c>
      <c r="B19" s="35"/>
      <c r="E19" s="30" t="s">
        <v>59</v>
      </c>
      <c r="J19" s="36"/>
    </row>
    <row r="20" spans="1:16" x14ac:dyDescent="0.25">
      <c r="A20" s="28" t="s">
        <v>38</v>
      </c>
      <c r="B20" s="28">
        <v>5</v>
      </c>
      <c r="C20" s="29" t="s">
        <v>60</v>
      </c>
      <c r="D20" s="28" t="s">
        <v>40</v>
      </c>
      <c r="E20" s="30" t="s">
        <v>61</v>
      </c>
      <c r="F20" s="31" t="s">
        <v>42</v>
      </c>
      <c r="G20" s="32">
        <v>1</v>
      </c>
      <c r="H20" s="33">
        <v>0</v>
      </c>
      <c r="I20" s="33">
        <f>ROUND(G20*H20,P4)</f>
        <v>0</v>
      </c>
      <c r="J20" s="31" t="s">
        <v>43</v>
      </c>
      <c r="O20" s="34">
        <f>I20*0.21</f>
        <v>0</v>
      </c>
      <c r="P20">
        <v>3</v>
      </c>
    </row>
    <row r="21" spans="1:16" ht="45" x14ac:dyDescent="0.25">
      <c r="A21" s="28" t="s">
        <v>44</v>
      </c>
      <c r="B21" s="35"/>
      <c r="E21" s="30" t="s">
        <v>62</v>
      </c>
      <c r="J21" s="36"/>
    </row>
    <row r="22" spans="1:16" x14ac:dyDescent="0.25">
      <c r="A22" s="28" t="s">
        <v>38</v>
      </c>
      <c r="B22" s="28">
        <v>6</v>
      </c>
      <c r="C22" s="29" t="s">
        <v>63</v>
      </c>
      <c r="D22" s="28" t="s">
        <v>64</v>
      </c>
      <c r="E22" s="30" t="s">
        <v>65</v>
      </c>
      <c r="F22" s="31" t="s">
        <v>66</v>
      </c>
      <c r="G22" s="32">
        <v>1</v>
      </c>
      <c r="H22" s="33">
        <v>0</v>
      </c>
      <c r="I22" s="33">
        <f>ROUND(G22*H22,P4)</f>
        <v>0</v>
      </c>
      <c r="J22" s="31" t="s">
        <v>43</v>
      </c>
      <c r="O22" s="34">
        <f>I22*0.21</f>
        <v>0</v>
      </c>
      <c r="P22">
        <v>3</v>
      </c>
    </row>
    <row r="23" spans="1:16" ht="165" x14ac:dyDescent="0.25">
      <c r="A23" s="28" t="s">
        <v>44</v>
      </c>
      <c r="B23" s="35"/>
      <c r="E23" s="30" t="s">
        <v>67</v>
      </c>
      <c r="J23" s="36"/>
    </row>
    <row r="24" spans="1:16" x14ac:dyDescent="0.25">
      <c r="A24" s="28" t="s">
        <v>38</v>
      </c>
      <c r="B24" s="28">
        <v>7</v>
      </c>
      <c r="C24" s="29" t="s">
        <v>63</v>
      </c>
      <c r="D24" s="28" t="s">
        <v>68</v>
      </c>
      <c r="E24" s="30" t="s">
        <v>65</v>
      </c>
      <c r="F24" s="31" t="s">
        <v>66</v>
      </c>
      <c r="G24" s="32">
        <v>1</v>
      </c>
      <c r="H24" s="33">
        <v>0</v>
      </c>
      <c r="I24" s="33">
        <f>ROUND(G24*H24,P4)</f>
        <v>0</v>
      </c>
      <c r="J24" s="31" t="s">
        <v>43</v>
      </c>
      <c r="O24" s="34">
        <f>I24*0.21</f>
        <v>0</v>
      </c>
      <c r="P24">
        <v>3</v>
      </c>
    </row>
    <row r="25" spans="1:16" ht="60" x14ac:dyDescent="0.25">
      <c r="A25" s="28" t="s">
        <v>44</v>
      </c>
      <c r="B25" s="35"/>
      <c r="E25" s="30" t="s">
        <v>69</v>
      </c>
      <c r="J25" s="36"/>
    </row>
    <row r="26" spans="1:16" x14ac:dyDescent="0.25">
      <c r="A26" s="28" t="s">
        <v>38</v>
      </c>
      <c r="B26" s="28">
        <v>8</v>
      </c>
      <c r="C26" s="29" t="s">
        <v>63</v>
      </c>
      <c r="D26" s="28" t="s">
        <v>70</v>
      </c>
      <c r="E26" s="30" t="s">
        <v>65</v>
      </c>
      <c r="F26" s="31" t="s">
        <v>66</v>
      </c>
      <c r="G26" s="32">
        <v>1</v>
      </c>
      <c r="H26" s="33">
        <v>0</v>
      </c>
      <c r="I26" s="33">
        <f>ROUND(G26*H26,P4)</f>
        <v>0</v>
      </c>
      <c r="J26" s="31" t="s">
        <v>43</v>
      </c>
      <c r="O26" s="34">
        <f>I26*0.21</f>
        <v>0</v>
      </c>
      <c r="P26">
        <v>3</v>
      </c>
    </row>
    <row r="27" spans="1:16" ht="30" x14ac:dyDescent="0.25">
      <c r="A27" s="28" t="s">
        <v>44</v>
      </c>
      <c r="B27" s="35"/>
      <c r="E27" s="30" t="s">
        <v>71</v>
      </c>
      <c r="J27" s="36"/>
    </row>
    <row r="28" spans="1:16" x14ac:dyDescent="0.25">
      <c r="A28" s="28" t="s">
        <v>38</v>
      </c>
      <c r="B28" s="28">
        <v>9</v>
      </c>
      <c r="C28" s="29" t="s">
        <v>72</v>
      </c>
      <c r="D28" s="28" t="s">
        <v>40</v>
      </c>
      <c r="E28" s="30" t="s">
        <v>73</v>
      </c>
      <c r="F28" s="31" t="s">
        <v>42</v>
      </c>
      <c r="G28" s="32">
        <v>1</v>
      </c>
      <c r="H28" s="33">
        <v>0</v>
      </c>
      <c r="I28" s="33">
        <f>ROUND(G28*H28,P4)</f>
        <v>0</v>
      </c>
      <c r="J28" s="31" t="s">
        <v>43</v>
      </c>
      <c r="O28" s="34">
        <f>I28*0.21</f>
        <v>0</v>
      </c>
      <c r="P28">
        <v>3</v>
      </c>
    </row>
    <row r="29" spans="1:16" x14ac:dyDescent="0.25">
      <c r="A29" s="28" t="s">
        <v>44</v>
      </c>
      <c r="B29" s="35"/>
      <c r="E29" s="30" t="s">
        <v>74</v>
      </c>
      <c r="J29" s="36"/>
    </row>
    <row r="30" spans="1:16" x14ac:dyDescent="0.25">
      <c r="A30" s="28" t="s">
        <v>38</v>
      </c>
      <c r="B30" s="28">
        <v>10</v>
      </c>
      <c r="C30" s="29" t="s">
        <v>75</v>
      </c>
      <c r="D30" s="28" t="s">
        <v>40</v>
      </c>
      <c r="E30" s="30" t="s">
        <v>76</v>
      </c>
      <c r="F30" s="31" t="s">
        <v>42</v>
      </c>
      <c r="G30" s="32">
        <v>1</v>
      </c>
      <c r="H30" s="33">
        <v>0</v>
      </c>
      <c r="I30" s="33">
        <f>ROUND(G30*H30,P4)</f>
        <v>0</v>
      </c>
      <c r="J30" s="31" t="s">
        <v>43</v>
      </c>
      <c r="O30" s="34">
        <f>I30*0.21</f>
        <v>0</v>
      </c>
      <c r="P30">
        <v>3</v>
      </c>
    </row>
    <row r="31" spans="1:16" x14ac:dyDescent="0.25">
      <c r="A31" s="28" t="s">
        <v>44</v>
      </c>
      <c r="B31" s="35"/>
      <c r="E31" s="30" t="s">
        <v>77</v>
      </c>
      <c r="J31" s="36"/>
    </row>
    <row r="32" spans="1:16" x14ac:dyDescent="0.25">
      <c r="A32" s="28" t="s">
        <v>38</v>
      </c>
      <c r="B32" s="28">
        <v>11</v>
      </c>
      <c r="C32" s="29" t="s">
        <v>78</v>
      </c>
      <c r="D32" s="28" t="s">
        <v>40</v>
      </c>
      <c r="E32" s="30" t="s">
        <v>79</v>
      </c>
      <c r="F32" s="31" t="s">
        <v>42</v>
      </c>
      <c r="G32" s="32">
        <v>1</v>
      </c>
      <c r="H32" s="33">
        <v>0</v>
      </c>
      <c r="I32" s="33">
        <f>ROUND(G32*H32,P4)</f>
        <v>0</v>
      </c>
      <c r="J32" s="31" t="s">
        <v>43</v>
      </c>
      <c r="O32" s="34">
        <f>I32*0.21</f>
        <v>0</v>
      </c>
      <c r="P32">
        <v>3</v>
      </c>
    </row>
    <row r="33" spans="1:16" ht="45" x14ac:dyDescent="0.25">
      <c r="A33" s="28" t="s">
        <v>44</v>
      </c>
      <c r="B33" s="35"/>
      <c r="E33" s="30" t="s">
        <v>80</v>
      </c>
      <c r="J33" s="36"/>
    </row>
    <row r="34" spans="1:16" x14ac:dyDescent="0.25">
      <c r="A34" s="28" t="s">
        <v>38</v>
      </c>
      <c r="B34" s="28">
        <v>12</v>
      </c>
      <c r="C34" s="29" t="s">
        <v>81</v>
      </c>
      <c r="D34" s="28" t="s">
        <v>40</v>
      </c>
      <c r="E34" s="30" t="s">
        <v>82</v>
      </c>
      <c r="F34" s="31" t="s">
        <v>42</v>
      </c>
      <c r="G34" s="32">
        <v>1</v>
      </c>
      <c r="H34" s="33">
        <v>0</v>
      </c>
      <c r="I34" s="33">
        <f>ROUND(G34*H34,P4)</f>
        <v>0</v>
      </c>
      <c r="J34" s="31" t="s">
        <v>43</v>
      </c>
      <c r="O34" s="34">
        <f>I34*0.21</f>
        <v>0</v>
      </c>
      <c r="P34">
        <v>3</v>
      </c>
    </row>
    <row r="35" spans="1:16" ht="30" x14ac:dyDescent="0.25">
      <c r="A35" s="28" t="s">
        <v>44</v>
      </c>
      <c r="B35" s="35"/>
      <c r="E35" s="30" t="s">
        <v>83</v>
      </c>
      <c r="J35" s="36"/>
    </row>
    <row r="36" spans="1:16" x14ac:dyDescent="0.25">
      <c r="A36" s="28" t="s">
        <v>38</v>
      </c>
      <c r="B36" s="28">
        <v>13</v>
      </c>
      <c r="C36" s="29" t="s">
        <v>84</v>
      </c>
      <c r="D36" s="28" t="s">
        <v>40</v>
      </c>
      <c r="E36" s="30" t="s">
        <v>85</v>
      </c>
      <c r="F36" s="31" t="s">
        <v>42</v>
      </c>
      <c r="G36" s="32">
        <v>1</v>
      </c>
      <c r="H36" s="33">
        <v>0</v>
      </c>
      <c r="I36" s="33">
        <f>ROUND(G36*H36,P4)</f>
        <v>0</v>
      </c>
      <c r="J36" s="31" t="s">
        <v>43</v>
      </c>
      <c r="O36" s="34">
        <f>I36*0.21</f>
        <v>0</v>
      </c>
      <c r="P36">
        <v>3</v>
      </c>
    </row>
    <row r="37" spans="1:16" ht="30" x14ac:dyDescent="0.25">
      <c r="A37" s="28" t="s">
        <v>44</v>
      </c>
      <c r="B37" s="35"/>
      <c r="E37" s="30" t="s">
        <v>86</v>
      </c>
      <c r="J37" s="36"/>
    </row>
    <row r="38" spans="1:16" x14ac:dyDescent="0.25">
      <c r="A38" s="28" t="s">
        <v>38</v>
      </c>
      <c r="B38" s="28">
        <v>14</v>
      </c>
      <c r="C38" s="29" t="s">
        <v>87</v>
      </c>
      <c r="D38" s="28" t="s">
        <v>40</v>
      </c>
      <c r="E38" s="30" t="s">
        <v>88</v>
      </c>
      <c r="F38" s="31" t="s">
        <v>42</v>
      </c>
      <c r="G38" s="32">
        <v>1</v>
      </c>
      <c r="H38" s="33">
        <v>0</v>
      </c>
      <c r="I38" s="33">
        <f>ROUND(G38*H38,P4)</f>
        <v>0</v>
      </c>
      <c r="J38" s="31" t="s">
        <v>43</v>
      </c>
      <c r="O38" s="34">
        <f>I38*0.21</f>
        <v>0</v>
      </c>
      <c r="P38">
        <v>3</v>
      </c>
    </row>
    <row r="39" spans="1:16" x14ac:dyDescent="0.25">
      <c r="A39" s="28" t="s">
        <v>44</v>
      </c>
      <c r="B39" s="35"/>
      <c r="E39" s="30" t="s">
        <v>89</v>
      </c>
      <c r="J39" s="36"/>
    </row>
    <row r="40" spans="1:16" x14ac:dyDescent="0.25">
      <c r="A40" s="28" t="s">
        <v>38</v>
      </c>
      <c r="B40" s="28">
        <v>15</v>
      </c>
      <c r="C40" s="29" t="s">
        <v>90</v>
      </c>
      <c r="D40" s="28" t="s">
        <v>40</v>
      </c>
      <c r="E40" s="30" t="s">
        <v>91</v>
      </c>
      <c r="F40" s="31" t="s">
        <v>42</v>
      </c>
      <c r="G40" s="32">
        <v>1</v>
      </c>
      <c r="H40" s="33">
        <v>0</v>
      </c>
      <c r="I40" s="33">
        <f>ROUND(G40*H40,P4)</f>
        <v>0</v>
      </c>
      <c r="J40" s="31" t="s">
        <v>43</v>
      </c>
      <c r="O40" s="34">
        <f>I40*0.21</f>
        <v>0</v>
      </c>
      <c r="P40">
        <v>3</v>
      </c>
    </row>
    <row r="41" spans="1:16" ht="45" x14ac:dyDescent="0.25">
      <c r="A41" s="28" t="s">
        <v>44</v>
      </c>
      <c r="B41" s="35"/>
      <c r="E41" s="30" t="s">
        <v>92</v>
      </c>
      <c r="J41" s="36"/>
    </row>
    <row r="42" spans="1:16" x14ac:dyDescent="0.25">
      <c r="A42" s="28" t="s">
        <v>38</v>
      </c>
      <c r="B42" s="28">
        <v>16</v>
      </c>
      <c r="C42" s="29" t="s">
        <v>93</v>
      </c>
      <c r="D42" s="28" t="s">
        <v>40</v>
      </c>
      <c r="E42" s="30" t="s">
        <v>94</v>
      </c>
      <c r="F42" s="31" t="s">
        <v>42</v>
      </c>
      <c r="G42" s="32">
        <v>1</v>
      </c>
      <c r="H42" s="33">
        <v>0</v>
      </c>
      <c r="I42" s="33">
        <f>ROUND(G42*H42,P4)</f>
        <v>0</v>
      </c>
      <c r="J42" s="31" t="s">
        <v>43</v>
      </c>
      <c r="O42" s="34">
        <f>I42*0.21</f>
        <v>0</v>
      </c>
      <c r="P42">
        <v>3</v>
      </c>
    </row>
    <row r="43" spans="1:16" ht="30" x14ac:dyDescent="0.25">
      <c r="A43" s="28" t="s">
        <v>44</v>
      </c>
      <c r="B43" s="35"/>
      <c r="E43" s="30" t="s">
        <v>95</v>
      </c>
      <c r="J43" s="36"/>
    </row>
    <row r="44" spans="1:16" x14ac:dyDescent="0.25">
      <c r="A44" s="28" t="s">
        <v>38</v>
      </c>
      <c r="B44" s="28">
        <v>17</v>
      </c>
      <c r="C44" s="29" t="s">
        <v>96</v>
      </c>
      <c r="D44" s="28" t="s">
        <v>40</v>
      </c>
      <c r="E44" s="30" t="s">
        <v>97</v>
      </c>
      <c r="F44" s="31" t="s">
        <v>42</v>
      </c>
      <c r="G44" s="32">
        <v>1</v>
      </c>
      <c r="H44" s="33">
        <v>0</v>
      </c>
      <c r="I44" s="33">
        <f>ROUND(G44*H44,P4)</f>
        <v>0</v>
      </c>
      <c r="J44" s="31" t="s">
        <v>43</v>
      </c>
      <c r="O44" s="34">
        <f>I44*0.21</f>
        <v>0</v>
      </c>
      <c r="P44">
        <v>3</v>
      </c>
    </row>
    <row r="45" spans="1:16" ht="60" x14ac:dyDescent="0.25">
      <c r="A45" s="28" t="s">
        <v>44</v>
      </c>
      <c r="B45" s="37"/>
      <c r="C45" s="38"/>
      <c r="D45" s="38"/>
      <c r="E45" s="30" t="s">
        <v>98</v>
      </c>
      <c r="F45" s="38"/>
      <c r="G45" s="38"/>
      <c r="H45" s="38"/>
      <c r="I45" s="38"/>
      <c r="J45" s="39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77" right="0.39370078740157477" top="0.59055118110236215" bottom="0.59055118110236215" header="0.3" footer="0.3"/>
  <pageSetup scale="6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38"/>
  <sheetViews>
    <sheetView topLeftCell="B1" workbookViewId="0"/>
  </sheetViews>
  <sheetFormatPr defaultRowHeight="15" x14ac:dyDescent="0.25"/>
  <cols>
    <col min="1" max="1" width="7.5703125" bestFit="1" customWidth="1"/>
    <col min="2" max="3" width="11.28515625" bestFit="1" customWidth="1"/>
    <col min="4" max="4" width="7.85546875" bestFit="1" customWidth="1"/>
    <col min="5" max="5" width="64.5703125" bestFit="1" customWidth="1"/>
    <col min="6" max="6" width="4.42578125" bestFit="1" customWidth="1"/>
    <col min="7" max="7" width="8.28515625" bestFit="1" customWidth="1"/>
    <col min="8" max="8" width="10.140625" bestFit="1" customWidth="1"/>
    <col min="9" max="9" width="13.140625" customWidth="1"/>
    <col min="10" max="10" width="15" bestFit="1" customWidth="1"/>
    <col min="15" max="16" width="9.140625" hidden="1"/>
  </cols>
  <sheetData>
    <row r="1" spans="1:16" x14ac:dyDescent="0.25">
      <c r="A1" s="1" t="s">
        <v>0</v>
      </c>
      <c r="B1" s="8"/>
      <c r="C1" s="9"/>
      <c r="D1" s="9"/>
      <c r="E1" s="10" t="s">
        <v>1</v>
      </c>
      <c r="F1" s="9"/>
      <c r="G1" s="9"/>
      <c r="H1" s="9"/>
      <c r="I1" s="9"/>
      <c r="J1" s="11"/>
      <c r="P1">
        <v>3</v>
      </c>
    </row>
    <row r="2" spans="1:16" ht="20.25" x14ac:dyDescent="0.25">
      <c r="A2" s="1"/>
      <c r="B2" s="12"/>
      <c r="C2" s="3"/>
      <c r="D2" s="3"/>
      <c r="E2" s="4" t="s">
        <v>13</v>
      </c>
      <c r="F2" s="3"/>
      <c r="G2" s="3"/>
      <c r="H2" s="3"/>
      <c r="I2" s="3"/>
      <c r="J2" s="13"/>
    </row>
    <row r="3" spans="1:16" x14ac:dyDescent="0.25">
      <c r="A3" s="3" t="s">
        <v>14</v>
      </c>
      <c r="B3" s="14" t="s">
        <v>15</v>
      </c>
      <c r="C3" s="44" t="s">
        <v>16</v>
      </c>
      <c r="D3" s="45"/>
      <c r="E3" s="15" t="s">
        <v>17</v>
      </c>
      <c r="F3" s="3"/>
      <c r="G3" s="3"/>
      <c r="H3" s="16" t="s">
        <v>11</v>
      </c>
      <c r="I3" s="17">
        <f>SUMIFS(I9:I38,A9:A38,"SD")</f>
        <v>0</v>
      </c>
      <c r="J3" s="13"/>
      <c r="O3">
        <v>0</v>
      </c>
      <c r="P3">
        <v>2</v>
      </c>
    </row>
    <row r="4" spans="1:16" x14ac:dyDescent="0.25">
      <c r="A4" s="3" t="s">
        <v>18</v>
      </c>
      <c r="B4" s="14" t="s">
        <v>19</v>
      </c>
      <c r="C4" s="44" t="s">
        <v>99</v>
      </c>
      <c r="D4" s="45"/>
      <c r="E4" s="15" t="s">
        <v>100</v>
      </c>
      <c r="F4" s="3"/>
      <c r="G4" s="3"/>
      <c r="H4" s="3"/>
      <c r="I4" s="3"/>
      <c r="J4" s="13"/>
      <c r="O4">
        <v>0.12</v>
      </c>
      <c r="P4">
        <v>2</v>
      </c>
    </row>
    <row r="5" spans="1:16" x14ac:dyDescent="0.25">
      <c r="A5" s="3" t="s">
        <v>22</v>
      </c>
      <c r="B5" s="14" t="s">
        <v>23</v>
      </c>
      <c r="C5" s="44" t="s">
        <v>11</v>
      </c>
      <c r="D5" s="45"/>
      <c r="E5" s="15" t="s">
        <v>12</v>
      </c>
      <c r="F5" s="3"/>
      <c r="G5" s="3"/>
      <c r="H5" s="3"/>
      <c r="I5" s="3"/>
      <c r="J5" s="13"/>
      <c r="O5">
        <v>0.21</v>
      </c>
    </row>
    <row r="6" spans="1:16" x14ac:dyDescent="0.25">
      <c r="A6" s="46" t="s">
        <v>24</v>
      </c>
      <c r="B6" s="47" t="s">
        <v>25</v>
      </c>
      <c r="C6" s="48" t="s">
        <v>26</v>
      </c>
      <c r="D6" s="48" t="s">
        <v>27</v>
      </c>
      <c r="E6" s="48" t="s">
        <v>28</v>
      </c>
      <c r="F6" s="48" t="s">
        <v>29</v>
      </c>
      <c r="G6" s="48" t="s">
        <v>30</v>
      </c>
      <c r="H6" s="48" t="s">
        <v>31</v>
      </c>
      <c r="I6" s="48"/>
      <c r="J6" s="49" t="s">
        <v>32</v>
      </c>
    </row>
    <row r="7" spans="1:16" x14ac:dyDescent="0.25">
      <c r="A7" s="46"/>
      <c r="B7" s="47"/>
      <c r="C7" s="48"/>
      <c r="D7" s="48"/>
      <c r="E7" s="48"/>
      <c r="F7" s="48"/>
      <c r="G7" s="48"/>
      <c r="H7" s="7" t="s">
        <v>33</v>
      </c>
      <c r="I7" s="7" t="s">
        <v>34</v>
      </c>
      <c r="J7" s="49"/>
    </row>
    <row r="8" spans="1:16" x14ac:dyDescent="0.25">
      <c r="A8" s="20">
        <v>0</v>
      </c>
      <c r="B8" s="18">
        <v>1</v>
      </c>
      <c r="C8" s="21">
        <v>2</v>
      </c>
      <c r="D8" s="7">
        <v>3</v>
      </c>
      <c r="E8" s="21">
        <v>4</v>
      </c>
      <c r="F8" s="7">
        <v>5</v>
      </c>
      <c r="G8" s="7">
        <v>6</v>
      </c>
      <c r="H8" s="7">
        <v>7</v>
      </c>
      <c r="I8" s="21">
        <v>8</v>
      </c>
      <c r="J8" s="19">
        <v>9</v>
      </c>
    </row>
    <row r="9" spans="1:16" x14ac:dyDescent="0.25">
      <c r="A9" s="22" t="s">
        <v>35</v>
      </c>
      <c r="B9" s="23"/>
      <c r="C9" s="24" t="s">
        <v>101</v>
      </c>
      <c r="D9" s="25"/>
      <c r="E9" s="22" t="s">
        <v>102</v>
      </c>
      <c r="F9" s="25"/>
      <c r="G9" s="25"/>
      <c r="H9" s="25"/>
      <c r="I9" s="26">
        <f>SUMIFS(I10:I15,A10:A15,"P")</f>
        <v>0</v>
      </c>
      <c r="J9" s="27"/>
    </row>
    <row r="10" spans="1:16" x14ac:dyDescent="0.25">
      <c r="A10" s="28" t="s">
        <v>38</v>
      </c>
      <c r="B10" s="28">
        <v>1</v>
      </c>
      <c r="C10" s="29" t="s">
        <v>103</v>
      </c>
      <c r="D10" s="28"/>
      <c r="E10" s="30" t="s">
        <v>104</v>
      </c>
      <c r="F10" s="31" t="s">
        <v>105</v>
      </c>
      <c r="G10" s="32">
        <v>0.627</v>
      </c>
      <c r="H10" s="33">
        <v>0</v>
      </c>
      <c r="I10" s="33">
        <f>ROUND(G10*H10,P4)</f>
        <v>0</v>
      </c>
      <c r="J10" s="31" t="s">
        <v>43</v>
      </c>
      <c r="O10" s="34">
        <f>I10*0.21</f>
        <v>0</v>
      </c>
      <c r="P10">
        <v>3</v>
      </c>
    </row>
    <row r="11" spans="1:16" x14ac:dyDescent="0.25">
      <c r="A11" s="28" t="s">
        <v>44</v>
      </c>
      <c r="B11" s="35"/>
      <c r="E11" s="30" t="s">
        <v>106</v>
      </c>
      <c r="J11" s="36"/>
    </row>
    <row r="12" spans="1:16" x14ac:dyDescent="0.25">
      <c r="A12" s="28" t="s">
        <v>107</v>
      </c>
      <c r="B12" s="35"/>
      <c r="E12" s="40" t="s">
        <v>108</v>
      </c>
      <c r="J12" s="36"/>
    </row>
    <row r="13" spans="1:16" ht="30" x14ac:dyDescent="0.25">
      <c r="A13" s="28" t="s">
        <v>38</v>
      </c>
      <c r="B13" s="28">
        <v>2</v>
      </c>
      <c r="C13" s="29" t="s">
        <v>109</v>
      </c>
      <c r="D13" s="28"/>
      <c r="E13" s="30" t="s">
        <v>110</v>
      </c>
      <c r="F13" s="31" t="s">
        <v>105</v>
      </c>
      <c r="G13" s="32">
        <v>61.244999999999997</v>
      </c>
      <c r="H13" s="33">
        <v>0</v>
      </c>
      <c r="I13" s="33">
        <f>ROUND(G13*H13,P4)</f>
        <v>0</v>
      </c>
      <c r="J13" s="31" t="s">
        <v>43</v>
      </c>
      <c r="O13" s="34">
        <f>I13*0.21</f>
        <v>0</v>
      </c>
      <c r="P13">
        <v>3</v>
      </c>
    </row>
    <row r="14" spans="1:16" ht="30" x14ac:dyDescent="0.25">
      <c r="A14" s="28" t="s">
        <v>44</v>
      </c>
      <c r="B14" s="35"/>
      <c r="E14" s="30" t="s">
        <v>111</v>
      </c>
      <c r="J14" s="36"/>
    </row>
    <row r="15" spans="1:16" x14ac:dyDescent="0.25">
      <c r="A15" s="28" t="s">
        <v>107</v>
      </c>
      <c r="B15" s="35"/>
      <c r="E15" s="40" t="s">
        <v>112</v>
      </c>
      <c r="J15" s="36"/>
    </row>
    <row r="16" spans="1:16" x14ac:dyDescent="0.25">
      <c r="A16" s="22" t="s">
        <v>35</v>
      </c>
      <c r="B16" s="23"/>
      <c r="C16" s="24" t="s">
        <v>11</v>
      </c>
      <c r="D16" s="25"/>
      <c r="E16" s="22" t="s">
        <v>113</v>
      </c>
      <c r="F16" s="25"/>
      <c r="G16" s="25"/>
      <c r="H16" s="25"/>
      <c r="I16" s="26">
        <f>SUMIFS(I17:I22,A17:A22,"P")</f>
        <v>0</v>
      </c>
      <c r="J16" s="27"/>
    </row>
    <row r="17" spans="1:16" x14ac:dyDescent="0.25">
      <c r="A17" s="28" t="s">
        <v>38</v>
      </c>
      <c r="B17" s="28">
        <v>3</v>
      </c>
      <c r="C17" s="29" t="s">
        <v>114</v>
      </c>
      <c r="D17" s="28" t="s">
        <v>40</v>
      </c>
      <c r="E17" s="30" t="s">
        <v>115</v>
      </c>
      <c r="F17" s="31" t="s">
        <v>66</v>
      </c>
      <c r="G17" s="32">
        <v>12</v>
      </c>
      <c r="H17" s="33">
        <v>0</v>
      </c>
      <c r="I17" s="33">
        <f>ROUND(G17*H17,P4)</f>
        <v>0</v>
      </c>
      <c r="J17" s="31" t="s">
        <v>43</v>
      </c>
      <c r="O17" s="34">
        <f>I17*0.21</f>
        <v>0</v>
      </c>
      <c r="P17">
        <v>3</v>
      </c>
    </row>
    <row r="18" spans="1:16" x14ac:dyDescent="0.25">
      <c r="A18" s="28" t="s">
        <v>44</v>
      </c>
      <c r="B18" s="35"/>
      <c r="E18" s="30" t="s">
        <v>116</v>
      </c>
      <c r="J18" s="36"/>
    </row>
    <row r="19" spans="1:16" x14ac:dyDescent="0.25">
      <c r="A19" s="28" t="s">
        <v>38</v>
      </c>
      <c r="B19" s="28">
        <v>4</v>
      </c>
      <c r="C19" s="29" t="s">
        <v>117</v>
      </c>
      <c r="D19" s="28" t="s">
        <v>40</v>
      </c>
      <c r="E19" s="30" t="s">
        <v>118</v>
      </c>
      <c r="F19" s="31" t="s">
        <v>66</v>
      </c>
      <c r="G19" s="32">
        <v>2</v>
      </c>
      <c r="H19" s="33">
        <v>0</v>
      </c>
      <c r="I19" s="33">
        <f>ROUND(G19*H19,P4)</f>
        <v>0</v>
      </c>
      <c r="J19" s="31" t="s">
        <v>43</v>
      </c>
      <c r="O19" s="34">
        <f>I19*0.21</f>
        <v>0</v>
      </c>
      <c r="P19">
        <v>3</v>
      </c>
    </row>
    <row r="20" spans="1:16" x14ac:dyDescent="0.25">
      <c r="A20" s="28" t="s">
        <v>44</v>
      </c>
      <c r="B20" s="35"/>
      <c r="E20" s="30" t="s">
        <v>116</v>
      </c>
      <c r="J20" s="36"/>
    </row>
    <row r="21" spans="1:16" x14ac:dyDescent="0.25">
      <c r="A21" s="28" t="s">
        <v>38</v>
      </c>
      <c r="B21" s="28">
        <v>5</v>
      </c>
      <c r="C21" s="29" t="s">
        <v>119</v>
      </c>
      <c r="D21" s="28" t="s">
        <v>40</v>
      </c>
      <c r="E21" s="30" t="s">
        <v>120</v>
      </c>
      <c r="F21" s="31" t="s">
        <v>66</v>
      </c>
      <c r="G21" s="32">
        <v>6</v>
      </c>
      <c r="H21" s="33">
        <v>0</v>
      </c>
      <c r="I21" s="33">
        <f>ROUND(G21*H21,P4)</f>
        <v>0</v>
      </c>
      <c r="J21" s="31" t="s">
        <v>43</v>
      </c>
      <c r="O21" s="34">
        <f>I21*0.21</f>
        <v>0</v>
      </c>
      <c r="P21">
        <v>3</v>
      </c>
    </row>
    <row r="22" spans="1:16" x14ac:dyDescent="0.25">
      <c r="A22" s="28" t="s">
        <v>44</v>
      </c>
      <c r="B22" s="35"/>
      <c r="E22" s="30" t="s">
        <v>116</v>
      </c>
      <c r="J22" s="36"/>
    </row>
    <row r="23" spans="1:16" x14ac:dyDescent="0.25">
      <c r="A23" s="22" t="s">
        <v>35</v>
      </c>
      <c r="B23" s="23"/>
      <c r="C23" s="24" t="s">
        <v>121</v>
      </c>
      <c r="D23" s="25"/>
      <c r="E23" s="22" t="s">
        <v>122</v>
      </c>
      <c r="F23" s="25"/>
      <c r="G23" s="25"/>
      <c r="H23" s="25"/>
      <c r="I23" s="26">
        <f>SUMIFS(I24:I38,A24:A38,"P")</f>
        <v>0</v>
      </c>
      <c r="J23" s="27"/>
    </row>
    <row r="24" spans="1:16" x14ac:dyDescent="0.25">
      <c r="A24" s="28" t="s">
        <v>38</v>
      </c>
      <c r="B24" s="28">
        <v>6</v>
      </c>
      <c r="C24" s="29" t="s">
        <v>123</v>
      </c>
      <c r="D24" s="28" t="s">
        <v>40</v>
      </c>
      <c r="E24" s="30" t="s">
        <v>124</v>
      </c>
      <c r="F24" s="31" t="s">
        <v>125</v>
      </c>
      <c r="G24" s="32">
        <v>29</v>
      </c>
      <c r="H24" s="33">
        <v>0</v>
      </c>
      <c r="I24" s="33">
        <f>ROUND(G24*H24,P4)</f>
        <v>0</v>
      </c>
      <c r="J24" s="31" t="s">
        <v>43</v>
      </c>
      <c r="O24" s="34">
        <f>I24*0.21</f>
        <v>0</v>
      </c>
      <c r="P24">
        <v>3</v>
      </c>
    </row>
    <row r="25" spans="1:16" ht="45" x14ac:dyDescent="0.25">
      <c r="A25" s="28" t="s">
        <v>44</v>
      </c>
      <c r="B25" s="35"/>
      <c r="E25" s="30" t="s">
        <v>126</v>
      </c>
      <c r="J25" s="36"/>
    </row>
    <row r="26" spans="1:16" x14ac:dyDescent="0.25">
      <c r="A26" s="28" t="s">
        <v>107</v>
      </c>
      <c r="B26" s="35"/>
      <c r="E26" s="40" t="s">
        <v>127</v>
      </c>
      <c r="J26" s="36"/>
    </row>
    <row r="27" spans="1:16" x14ac:dyDescent="0.25">
      <c r="A27" s="28" t="s">
        <v>38</v>
      </c>
      <c r="B27" s="28">
        <v>7</v>
      </c>
      <c r="C27" s="29" t="s">
        <v>128</v>
      </c>
      <c r="D27" s="28" t="s">
        <v>40</v>
      </c>
      <c r="E27" s="30" t="s">
        <v>129</v>
      </c>
      <c r="F27" s="31" t="s">
        <v>130</v>
      </c>
      <c r="G27" s="32">
        <v>24.707000000000001</v>
      </c>
      <c r="H27" s="33">
        <v>0</v>
      </c>
      <c r="I27" s="33">
        <f>ROUND(G27*H27,P4)</f>
        <v>0</v>
      </c>
      <c r="J27" s="31" t="s">
        <v>43</v>
      </c>
      <c r="O27" s="34">
        <f>I27*0.21</f>
        <v>0</v>
      </c>
      <c r="P27">
        <v>3</v>
      </c>
    </row>
    <row r="28" spans="1:16" ht="30" x14ac:dyDescent="0.25">
      <c r="A28" s="28" t="s">
        <v>44</v>
      </c>
      <c r="B28" s="35"/>
      <c r="E28" s="30" t="s">
        <v>131</v>
      </c>
      <c r="J28" s="36"/>
    </row>
    <row r="29" spans="1:16" x14ac:dyDescent="0.25">
      <c r="A29" s="28" t="s">
        <v>107</v>
      </c>
      <c r="B29" s="35"/>
      <c r="E29" s="40" t="s">
        <v>132</v>
      </c>
      <c r="J29" s="36"/>
    </row>
    <row r="30" spans="1:16" x14ac:dyDescent="0.25">
      <c r="A30" s="28" t="s">
        <v>38</v>
      </c>
      <c r="B30" s="28">
        <v>8</v>
      </c>
      <c r="C30" s="29" t="s">
        <v>133</v>
      </c>
      <c r="D30" s="28" t="s">
        <v>40</v>
      </c>
      <c r="E30" s="30" t="s">
        <v>134</v>
      </c>
      <c r="F30" s="31" t="s">
        <v>130</v>
      </c>
      <c r="G30" s="32">
        <v>95.712999999999994</v>
      </c>
      <c r="H30" s="33">
        <v>0</v>
      </c>
      <c r="I30" s="33">
        <f>ROUND(G30*H30,P4)</f>
        <v>0</v>
      </c>
      <c r="J30" s="31" t="s">
        <v>43</v>
      </c>
      <c r="O30" s="34">
        <f>I30*0.21</f>
        <v>0</v>
      </c>
      <c r="P30">
        <v>3</v>
      </c>
    </row>
    <row r="31" spans="1:16" ht="105" x14ac:dyDescent="0.25">
      <c r="A31" s="28" t="s">
        <v>44</v>
      </c>
      <c r="B31" s="35"/>
      <c r="E31" s="30" t="s">
        <v>135</v>
      </c>
      <c r="J31" s="36"/>
    </row>
    <row r="32" spans="1:16" x14ac:dyDescent="0.25">
      <c r="A32" s="28" t="s">
        <v>107</v>
      </c>
      <c r="B32" s="35"/>
      <c r="E32" s="40" t="s">
        <v>136</v>
      </c>
      <c r="J32" s="36"/>
    </row>
    <row r="33" spans="1:16" x14ac:dyDescent="0.25">
      <c r="A33" s="28" t="s">
        <v>38</v>
      </c>
      <c r="B33" s="28">
        <v>9</v>
      </c>
      <c r="C33" s="29" t="s">
        <v>137</v>
      </c>
      <c r="D33" s="28" t="s">
        <v>40</v>
      </c>
      <c r="E33" s="30" t="s">
        <v>138</v>
      </c>
      <c r="F33" s="31" t="s">
        <v>130</v>
      </c>
      <c r="G33" s="32">
        <v>24.498000000000001</v>
      </c>
      <c r="H33" s="33">
        <v>0</v>
      </c>
      <c r="I33" s="33">
        <f>ROUND(G33*H33,P4)</f>
        <v>0</v>
      </c>
      <c r="J33" s="31" t="s">
        <v>43</v>
      </c>
      <c r="O33" s="34">
        <f>I33*0.21</f>
        <v>0</v>
      </c>
      <c r="P33">
        <v>3</v>
      </c>
    </row>
    <row r="34" spans="1:16" ht="105" x14ac:dyDescent="0.25">
      <c r="A34" s="28" t="s">
        <v>44</v>
      </c>
      <c r="B34" s="35"/>
      <c r="E34" s="30" t="s">
        <v>139</v>
      </c>
      <c r="J34" s="36"/>
    </row>
    <row r="35" spans="1:16" x14ac:dyDescent="0.25">
      <c r="A35" s="28" t="s">
        <v>107</v>
      </c>
      <c r="B35" s="35"/>
      <c r="E35" s="40" t="s">
        <v>140</v>
      </c>
      <c r="J35" s="36"/>
    </row>
    <row r="36" spans="1:16" x14ac:dyDescent="0.25">
      <c r="A36" s="28" t="s">
        <v>38</v>
      </c>
      <c r="B36" s="28">
        <v>10</v>
      </c>
      <c r="C36" s="29" t="s">
        <v>141</v>
      </c>
      <c r="D36" s="28" t="s">
        <v>40</v>
      </c>
      <c r="E36" s="30" t="s">
        <v>142</v>
      </c>
      <c r="F36" s="31" t="s">
        <v>143</v>
      </c>
      <c r="G36" s="32">
        <v>62.7</v>
      </c>
      <c r="H36" s="33">
        <v>0</v>
      </c>
      <c r="I36" s="33">
        <f>ROUND(G36*H36,P4)</f>
        <v>0</v>
      </c>
      <c r="J36" s="31" t="s">
        <v>43</v>
      </c>
      <c r="O36" s="34">
        <f>I36*0.21</f>
        <v>0</v>
      </c>
      <c r="P36">
        <v>3</v>
      </c>
    </row>
    <row r="37" spans="1:16" ht="45" x14ac:dyDescent="0.25">
      <c r="A37" s="28" t="s">
        <v>44</v>
      </c>
      <c r="B37" s="35"/>
      <c r="E37" s="30" t="s">
        <v>144</v>
      </c>
      <c r="J37" s="36"/>
    </row>
    <row r="38" spans="1:16" x14ac:dyDescent="0.25">
      <c r="A38" s="28" t="s">
        <v>107</v>
      </c>
      <c r="B38" s="37"/>
      <c r="C38" s="38"/>
      <c r="D38" s="38"/>
      <c r="E38" s="40" t="s">
        <v>145</v>
      </c>
      <c r="F38" s="38"/>
      <c r="G38" s="38"/>
      <c r="H38" s="38"/>
      <c r="I38" s="38"/>
      <c r="J38" s="39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77" right="0.39370078740157477" top="0.59055118110236215" bottom="0.59055118110236215" header="0.3" footer="0.3"/>
  <pageSetup scale="6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16"/>
  <sheetViews>
    <sheetView topLeftCell="B1" workbookViewId="0"/>
  </sheetViews>
  <sheetFormatPr defaultRowHeight="15" x14ac:dyDescent="0.25"/>
  <cols>
    <col min="1" max="1" width="7.5703125" bestFit="1" customWidth="1"/>
    <col min="2" max="3" width="11.28515625" bestFit="1" customWidth="1"/>
    <col min="4" max="4" width="7.85546875" bestFit="1" customWidth="1"/>
    <col min="5" max="5" width="65.140625" bestFit="1" customWidth="1"/>
    <col min="6" max="6" width="4.42578125" bestFit="1" customWidth="1"/>
    <col min="7" max="7" width="9.28515625" bestFit="1" customWidth="1"/>
    <col min="8" max="8" width="10.140625" bestFit="1" customWidth="1"/>
    <col min="9" max="9" width="14" customWidth="1"/>
    <col min="10" max="10" width="15" bestFit="1" customWidth="1"/>
    <col min="15" max="16" width="9.140625" hidden="1"/>
  </cols>
  <sheetData>
    <row r="1" spans="1:16" x14ac:dyDescent="0.25">
      <c r="A1" s="1" t="s">
        <v>0</v>
      </c>
      <c r="B1" s="8"/>
      <c r="C1" s="9"/>
      <c r="D1" s="9"/>
      <c r="E1" s="10" t="s">
        <v>1</v>
      </c>
      <c r="F1" s="9"/>
      <c r="G1" s="9"/>
      <c r="H1" s="9"/>
      <c r="I1" s="9"/>
      <c r="J1" s="11"/>
      <c r="P1">
        <v>3</v>
      </c>
    </row>
    <row r="2" spans="1:16" ht="20.25" x14ac:dyDescent="0.25">
      <c r="A2" s="1"/>
      <c r="B2" s="12"/>
      <c r="C2" s="3"/>
      <c r="D2" s="3"/>
      <c r="E2" s="4" t="s">
        <v>13</v>
      </c>
      <c r="F2" s="3"/>
      <c r="G2" s="3"/>
      <c r="H2" s="3"/>
      <c r="I2" s="3"/>
      <c r="J2" s="13"/>
    </row>
    <row r="3" spans="1:16" x14ac:dyDescent="0.25">
      <c r="A3" s="3" t="s">
        <v>14</v>
      </c>
      <c r="B3" s="14" t="s">
        <v>15</v>
      </c>
      <c r="C3" s="44" t="s">
        <v>16</v>
      </c>
      <c r="D3" s="45"/>
      <c r="E3" s="15" t="s">
        <v>17</v>
      </c>
      <c r="F3" s="3"/>
      <c r="G3" s="3"/>
      <c r="H3" s="16" t="s">
        <v>11</v>
      </c>
      <c r="I3" s="17">
        <f>SUMIFS(I9:I316,A9:A316,"SD")</f>
        <v>0</v>
      </c>
      <c r="J3" s="13"/>
      <c r="O3">
        <v>0</v>
      </c>
      <c r="P3">
        <v>2</v>
      </c>
    </row>
    <row r="4" spans="1:16" x14ac:dyDescent="0.25">
      <c r="A4" s="3" t="s">
        <v>18</v>
      </c>
      <c r="B4" s="14" t="s">
        <v>19</v>
      </c>
      <c r="C4" s="44" t="s">
        <v>146</v>
      </c>
      <c r="D4" s="45"/>
      <c r="E4" s="15" t="s">
        <v>147</v>
      </c>
      <c r="F4" s="3"/>
      <c r="G4" s="3"/>
      <c r="H4" s="3"/>
      <c r="I4" s="3"/>
      <c r="J4" s="13"/>
      <c r="O4">
        <v>0.12</v>
      </c>
      <c r="P4">
        <v>2</v>
      </c>
    </row>
    <row r="5" spans="1:16" x14ac:dyDescent="0.25">
      <c r="A5" s="3" t="s">
        <v>22</v>
      </c>
      <c r="B5" s="14" t="s">
        <v>23</v>
      </c>
      <c r="C5" s="44" t="s">
        <v>11</v>
      </c>
      <c r="D5" s="45"/>
      <c r="E5" s="15" t="s">
        <v>12</v>
      </c>
      <c r="F5" s="3"/>
      <c r="G5" s="3"/>
      <c r="H5" s="3"/>
      <c r="I5" s="3"/>
      <c r="J5" s="13"/>
      <c r="O5">
        <v>0.21</v>
      </c>
    </row>
    <row r="6" spans="1:16" x14ac:dyDescent="0.25">
      <c r="A6" s="46" t="s">
        <v>24</v>
      </c>
      <c r="B6" s="47" t="s">
        <v>25</v>
      </c>
      <c r="C6" s="48" t="s">
        <v>26</v>
      </c>
      <c r="D6" s="48" t="s">
        <v>27</v>
      </c>
      <c r="E6" s="48" t="s">
        <v>28</v>
      </c>
      <c r="F6" s="48" t="s">
        <v>29</v>
      </c>
      <c r="G6" s="48" t="s">
        <v>30</v>
      </c>
      <c r="H6" s="48" t="s">
        <v>31</v>
      </c>
      <c r="I6" s="48"/>
      <c r="J6" s="49" t="s">
        <v>32</v>
      </c>
    </row>
    <row r="7" spans="1:16" x14ac:dyDescent="0.25">
      <c r="A7" s="46"/>
      <c r="B7" s="47"/>
      <c r="C7" s="48"/>
      <c r="D7" s="48"/>
      <c r="E7" s="48"/>
      <c r="F7" s="48"/>
      <c r="G7" s="48"/>
      <c r="H7" s="7" t="s">
        <v>33</v>
      </c>
      <c r="I7" s="7" t="s">
        <v>34</v>
      </c>
      <c r="J7" s="49"/>
    </row>
    <row r="8" spans="1:16" x14ac:dyDescent="0.25">
      <c r="A8" s="20">
        <v>0</v>
      </c>
      <c r="B8" s="18">
        <v>1</v>
      </c>
      <c r="C8" s="21">
        <v>2</v>
      </c>
      <c r="D8" s="7">
        <v>3</v>
      </c>
      <c r="E8" s="21">
        <v>4</v>
      </c>
      <c r="F8" s="7">
        <v>5</v>
      </c>
      <c r="G8" s="7">
        <v>6</v>
      </c>
      <c r="H8" s="7">
        <v>7</v>
      </c>
      <c r="I8" s="21">
        <v>8</v>
      </c>
      <c r="J8" s="19">
        <v>9</v>
      </c>
    </row>
    <row r="9" spans="1:16" x14ac:dyDescent="0.25">
      <c r="A9" s="22" t="s">
        <v>35</v>
      </c>
      <c r="B9" s="23"/>
      <c r="C9" s="24" t="s">
        <v>101</v>
      </c>
      <c r="D9" s="25"/>
      <c r="E9" s="22" t="s">
        <v>102</v>
      </c>
      <c r="F9" s="25"/>
      <c r="G9" s="25"/>
      <c r="H9" s="25"/>
      <c r="I9" s="26">
        <f>SUMIFS(I10:I20,A10:A20,"P")</f>
        <v>0</v>
      </c>
      <c r="J9" s="27"/>
    </row>
    <row r="10" spans="1:16" x14ac:dyDescent="0.25">
      <c r="A10" s="28" t="s">
        <v>38</v>
      </c>
      <c r="B10" s="28">
        <v>1</v>
      </c>
      <c r="C10" s="29" t="s">
        <v>148</v>
      </c>
      <c r="D10" s="28" t="s">
        <v>40</v>
      </c>
      <c r="E10" s="30" t="s">
        <v>149</v>
      </c>
      <c r="F10" s="31" t="s">
        <v>105</v>
      </c>
      <c r="G10" s="32">
        <v>26.495999999999999</v>
      </c>
      <c r="H10" s="33">
        <v>0</v>
      </c>
      <c r="I10" s="33">
        <f>ROUND(G10*H10,P4)</f>
        <v>0</v>
      </c>
      <c r="J10" s="31" t="s">
        <v>43</v>
      </c>
      <c r="O10" s="34">
        <f>I10*0.21</f>
        <v>0</v>
      </c>
      <c r="P10">
        <v>3</v>
      </c>
    </row>
    <row r="11" spans="1:16" ht="30" x14ac:dyDescent="0.25">
      <c r="A11" s="28" t="s">
        <v>44</v>
      </c>
      <c r="B11" s="35"/>
      <c r="E11" s="30" t="s">
        <v>150</v>
      </c>
      <c r="J11" s="36"/>
    </row>
    <row r="12" spans="1:16" x14ac:dyDescent="0.25">
      <c r="A12" s="28" t="s">
        <v>107</v>
      </c>
      <c r="B12" s="35"/>
      <c r="E12" s="40" t="s">
        <v>151</v>
      </c>
      <c r="J12" s="36"/>
    </row>
    <row r="13" spans="1:16" ht="30" x14ac:dyDescent="0.25">
      <c r="A13" s="28" t="s">
        <v>38</v>
      </c>
      <c r="B13" s="28">
        <v>2</v>
      </c>
      <c r="C13" s="29" t="s">
        <v>152</v>
      </c>
      <c r="D13" s="28" t="s">
        <v>64</v>
      </c>
      <c r="E13" s="30" t="s">
        <v>153</v>
      </c>
      <c r="F13" s="31" t="s">
        <v>105</v>
      </c>
      <c r="G13" s="32">
        <v>424.80799999999999</v>
      </c>
      <c r="H13" s="33">
        <v>0</v>
      </c>
      <c r="I13" s="33">
        <f>ROUND(G13*H13,P4)</f>
        <v>0</v>
      </c>
      <c r="J13" s="31" t="s">
        <v>43</v>
      </c>
      <c r="O13" s="34">
        <f>I13*0.21</f>
        <v>0</v>
      </c>
      <c r="P13">
        <v>3</v>
      </c>
    </row>
    <row r="14" spans="1:16" ht="30" x14ac:dyDescent="0.25">
      <c r="A14" s="28" t="s">
        <v>44</v>
      </c>
      <c r="B14" s="35"/>
      <c r="E14" s="30" t="s">
        <v>154</v>
      </c>
      <c r="J14" s="36"/>
    </row>
    <row r="15" spans="1:16" x14ac:dyDescent="0.25">
      <c r="A15" s="28" t="s">
        <v>107</v>
      </c>
      <c r="B15" s="35"/>
      <c r="E15" s="40" t="s">
        <v>155</v>
      </c>
      <c r="J15" s="36"/>
    </row>
    <row r="16" spans="1:16" ht="30" x14ac:dyDescent="0.25">
      <c r="A16" s="28" t="s">
        <v>38</v>
      </c>
      <c r="B16" s="28">
        <v>3</v>
      </c>
      <c r="C16" s="29" t="s">
        <v>152</v>
      </c>
      <c r="D16" s="28" t="s">
        <v>68</v>
      </c>
      <c r="E16" s="30" t="s">
        <v>153</v>
      </c>
      <c r="F16" s="31" t="s">
        <v>105</v>
      </c>
      <c r="G16" s="32">
        <v>55.44</v>
      </c>
      <c r="H16" s="33">
        <v>0</v>
      </c>
      <c r="I16" s="33">
        <f>ROUND(G16*H16,P4)</f>
        <v>0</v>
      </c>
      <c r="J16" s="31" t="s">
        <v>43</v>
      </c>
      <c r="O16" s="34">
        <f>I16*0.21</f>
        <v>0</v>
      </c>
      <c r="P16">
        <v>3</v>
      </c>
    </row>
    <row r="17" spans="1:16" ht="30" x14ac:dyDescent="0.25">
      <c r="A17" s="28" t="s">
        <v>44</v>
      </c>
      <c r="B17" s="35"/>
      <c r="E17" s="30" t="s">
        <v>156</v>
      </c>
      <c r="J17" s="36"/>
    </row>
    <row r="18" spans="1:16" x14ac:dyDescent="0.25">
      <c r="A18" s="28" t="s">
        <v>107</v>
      </c>
      <c r="B18" s="35"/>
      <c r="E18" s="40" t="s">
        <v>157</v>
      </c>
      <c r="J18" s="36"/>
    </row>
    <row r="19" spans="1:16" x14ac:dyDescent="0.25">
      <c r="A19" s="28" t="s">
        <v>38</v>
      </c>
      <c r="B19" s="28">
        <v>4</v>
      </c>
      <c r="C19" s="29" t="s">
        <v>158</v>
      </c>
      <c r="D19" s="28" t="s">
        <v>40</v>
      </c>
      <c r="E19" s="30" t="s">
        <v>159</v>
      </c>
      <c r="F19" s="31" t="s">
        <v>42</v>
      </c>
      <c r="G19" s="32">
        <v>1</v>
      </c>
      <c r="H19" s="33">
        <v>0</v>
      </c>
      <c r="I19" s="33">
        <f>ROUND(G19*H19,P4)</f>
        <v>0</v>
      </c>
      <c r="J19" s="31" t="s">
        <v>43</v>
      </c>
      <c r="O19" s="34">
        <f>I19*0.21</f>
        <v>0</v>
      </c>
      <c r="P19">
        <v>3</v>
      </c>
    </row>
    <row r="20" spans="1:16" ht="30" x14ac:dyDescent="0.25">
      <c r="A20" s="28" t="s">
        <v>44</v>
      </c>
      <c r="B20" s="35"/>
      <c r="E20" s="30" t="s">
        <v>160</v>
      </c>
      <c r="J20" s="36"/>
    </row>
    <row r="21" spans="1:16" x14ac:dyDescent="0.25">
      <c r="A21" s="22" t="s">
        <v>35</v>
      </c>
      <c r="B21" s="23"/>
      <c r="C21" s="24" t="s">
        <v>11</v>
      </c>
      <c r="D21" s="25"/>
      <c r="E21" s="22" t="s">
        <v>113</v>
      </c>
      <c r="F21" s="25"/>
      <c r="G21" s="25"/>
      <c r="H21" s="25"/>
      <c r="I21" s="26">
        <f>SUMIFS(I22:I113,A22:A113,"P")</f>
        <v>0</v>
      </c>
      <c r="J21" s="27"/>
    </row>
    <row r="22" spans="1:16" x14ac:dyDescent="0.25">
      <c r="A22" s="28" t="s">
        <v>38</v>
      </c>
      <c r="B22" s="28">
        <v>5</v>
      </c>
      <c r="C22" s="29" t="s">
        <v>161</v>
      </c>
      <c r="D22" s="28" t="s">
        <v>40</v>
      </c>
      <c r="E22" s="30" t="s">
        <v>162</v>
      </c>
      <c r="F22" s="31" t="s">
        <v>143</v>
      </c>
      <c r="G22" s="32">
        <v>444.37299999999999</v>
      </c>
      <c r="H22" s="33">
        <v>0</v>
      </c>
      <c r="I22" s="33">
        <f>ROUND(G22*H22,P4)</f>
        <v>0</v>
      </c>
      <c r="J22" s="31" t="s">
        <v>43</v>
      </c>
      <c r="O22" s="34">
        <f>I22*0.21</f>
        <v>0</v>
      </c>
      <c r="P22">
        <v>3</v>
      </c>
    </row>
    <row r="23" spans="1:16" x14ac:dyDescent="0.25">
      <c r="A23" s="28" t="s">
        <v>44</v>
      </c>
      <c r="B23" s="35"/>
      <c r="E23" s="30" t="s">
        <v>163</v>
      </c>
      <c r="J23" s="36"/>
    </row>
    <row r="24" spans="1:16" x14ac:dyDescent="0.25">
      <c r="A24" s="28" t="s">
        <v>107</v>
      </c>
      <c r="B24" s="35"/>
      <c r="E24" s="40" t="s">
        <v>164</v>
      </c>
      <c r="J24" s="36"/>
    </row>
    <row r="25" spans="1:16" x14ac:dyDescent="0.25">
      <c r="A25" s="28" t="s">
        <v>38</v>
      </c>
      <c r="B25" s="28">
        <v>6</v>
      </c>
      <c r="C25" s="29" t="s">
        <v>165</v>
      </c>
      <c r="D25" s="28" t="s">
        <v>40</v>
      </c>
      <c r="E25" s="30" t="s">
        <v>166</v>
      </c>
      <c r="F25" s="31" t="s">
        <v>130</v>
      </c>
      <c r="G25" s="32">
        <v>11.04</v>
      </c>
      <c r="H25" s="33">
        <v>0</v>
      </c>
      <c r="I25" s="33">
        <f>ROUND(G25*H25,P4)</f>
        <v>0</v>
      </c>
      <c r="J25" s="31" t="s">
        <v>43</v>
      </c>
      <c r="O25" s="34">
        <f>I25*0.21</f>
        <v>0</v>
      </c>
      <c r="P25">
        <v>3</v>
      </c>
    </row>
    <row r="26" spans="1:16" ht="135" x14ac:dyDescent="0.25">
      <c r="A26" s="28" t="s">
        <v>44</v>
      </c>
      <c r="B26" s="35"/>
      <c r="E26" s="30" t="s">
        <v>167</v>
      </c>
      <c r="J26" s="36"/>
    </row>
    <row r="27" spans="1:16" x14ac:dyDescent="0.25">
      <c r="A27" s="28" t="s">
        <v>107</v>
      </c>
      <c r="B27" s="35"/>
      <c r="E27" s="40" t="s">
        <v>168</v>
      </c>
      <c r="J27" s="36"/>
    </row>
    <row r="28" spans="1:16" ht="30" x14ac:dyDescent="0.25">
      <c r="A28" s="28" t="s">
        <v>38</v>
      </c>
      <c r="B28" s="28">
        <v>7</v>
      </c>
      <c r="C28" s="29" t="s">
        <v>169</v>
      </c>
      <c r="D28" s="28" t="s">
        <v>40</v>
      </c>
      <c r="E28" s="30" t="s">
        <v>170</v>
      </c>
      <c r="F28" s="31" t="s">
        <v>130</v>
      </c>
      <c r="G28" s="32">
        <v>5.25</v>
      </c>
      <c r="H28" s="33">
        <v>0</v>
      </c>
      <c r="I28" s="33">
        <f>ROUND(G28*H28,P4)</f>
        <v>0</v>
      </c>
      <c r="J28" s="31" t="s">
        <v>43</v>
      </c>
      <c r="O28" s="34">
        <f>I28*0.21</f>
        <v>0</v>
      </c>
      <c r="P28">
        <v>3</v>
      </c>
    </row>
    <row r="29" spans="1:16" ht="30" x14ac:dyDescent="0.25">
      <c r="A29" s="28" t="s">
        <v>44</v>
      </c>
      <c r="B29" s="35"/>
      <c r="E29" s="30" t="s">
        <v>171</v>
      </c>
      <c r="J29" s="36"/>
    </row>
    <row r="30" spans="1:16" x14ac:dyDescent="0.25">
      <c r="A30" s="28" t="s">
        <v>107</v>
      </c>
      <c r="B30" s="35"/>
      <c r="E30" s="40" t="s">
        <v>172</v>
      </c>
      <c r="J30" s="36"/>
    </row>
    <row r="31" spans="1:16" ht="30" x14ac:dyDescent="0.25">
      <c r="A31" s="28" t="s">
        <v>38</v>
      </c>
      <c r="B31" s="28">
        <v>8</v>
      </c>
      <c r="C31" s="29" t="s">
        <v>173</v>
      </c>
      <c r="D31" s="28" t="s">
        <v>64</v>
      </c>
      <c r="E31" s="30" t="s">
        <v>174</v>
      </c>
      <c r="F31" s="31" t="s">
        <v>130</v>
      </c>
      <c r="G31" s="32">
        <v>51.81</v>
      </c>
      <c r="H31" s="33">
        <v>0</v>
      </c>
      <c r="I31" s="33">
        <f>ROUND(G31*H31,P4)</f>
        <v>0</v>
      </c>
      <c r="J31" s="31" t="s">
        <v>43</v>
      </c>
      <c r="O31" s="34">
        <f>I31*0.21</f>
        <v>0</v>
      </c>
      <c r="P31">
        <v>3</v>
      </c>
    </row>
    <row r="32" spans="1:16" ht="30" x14ac:dyDescent="0.25">
      <c r="A32" s="28" t="s">
        <v>44</v>
      </c>
      <c r="B32" s="35"/>
      <c r="E32" s="30" t="s">
        <v>175</v>
      </c>
      <c r="J32" s="36"/>
    </row>
    <row r="33" spans="1:16" x14ac:dyDescent="0.25">
      <c r="A33" s="28" t="s">
        <v>107</v>
      </c>
      <c r="B33" s="35"/>
      <c r="E33" s="40" t="s">
        <v>176</v>
      </c>
      <c r="J33" s="36"/>
    </row>
    <row r="34" spans="1:16" ht="30" x14ac:dyDescent="0.25">
      <c r="A34" s="28" t="s">
        <v>38</v>
      </c>
      <c r="B34" s="28">
        <v>9</v>
      </c>
      <c r="C34" s="29" t="s">
        <v>173</v>
      </c>
      <c r="D34" s="28" t="s">
        <v>68</v>
      </c>
      <c r="E34" s="30" t="s">
        <v>174</v>
      </c>
      <c r="F34" s="31" t="s">
        <v>130</v>
      </c>
      <c r="G34" s="32">
        <v>9.2859999999999996</v>
      </c>
      <c r="H34" s="33">
        <v>0</v>
      </c>
      <c r="I34" s="33">
        <f>ROUND(G34*H34,P4)</f>
        <v>0</v>
      </c>
      <c r="J34" s="31" t="s">
        <v>43</v>
      </c>
      <c r="O34" s="34">
        <f>I34*0.21</f>
        <v>0</v>
      </c>
      <c r="P34">
        <v>3</v>
      </c>
    </row>
    <row r="35" spans="1:16" ht="30" x14ac:dyDescent="0.25">
      <c r="A35" s="28" t="s">
        <v>44</v>
      </c>
      <c r="B35" s="35"/>
      <c r="E35" s="30" t="s">
        <v>177</v>
      </c>
      <c r="J35" s="36"/>
    </row>
    <row r="36" spans="1:16" x14ac:dyDescent="0.25">
      <c r="A36" s="28" t="s">
        <v>107</v>
      </c>
      <c r="B36" s="35"/>
      <c r="E36" s="40" t="s">
        <v>178</v>
      </c>
      <c r="J36" s="36"/>
    </row>
    <row r="37" spans="1:16" ht="30" x14ac:dyDescent="0.25">
      <c r="A37" s="28" t="s">
        <v>38</v>
      </c>
      <c r="B37" s="28">
        <v>10</v>
      </c>
      <c r="C37" s="29" t="s">
        <v>173</v>
      </c>
      <c r="D37" s="28" t="s">
        <v>70</v>
      </c>
      <c r="E37" s="30" t="s">
        <v>174</v>
      </c>
      <c r="F37" s="31" t="s">
        <v>130</v>
      </c>
      <c r="G37" s="32">
        <v>22.463999999999999</v>
      </c>
      <c r="H37" s="33">
        <v>0</v>
      </c>
      <c r="I37" s="33">
        <f>ROUND(G37*H37,P4)</f>
        <v>0</v>
      </c>
      <c r="J37" s="31" t="s">
        <v>43</v>
      </c>
      <c r="O37" s="34">
        <f>I37*0.21</f>
        <v>0</v>
      </c>
      <c r="P37">
        <v>3</v>
      </c>
    </row>
    <row r="38" spans="1:16" ht="30" x14ac:dyDescent="0.25">
      <c r="A38" s="28" t="s">
        <v>44</v>
      </c>
      <c r="B38" s="35"/>
      <c r="E38" s="30" t="s">
        <v>179</v>
      </c>
      <c r="J38" s="36"/>
    </row>
    <row r="39" spans="1:16" x14ac:dyDescent="0.25">
      <c r="A39" s="28" t="s">
        <v>107</v>
      </c>
      <c r="B39" s="35"/>
      <c r="E39" s="40" t="s">
        <v>180</v>
      </c>
      <c r="J39" s="36"/>
    </row>
    <row r="40" spans="1:16" x14ac:dyDescent="0.25">
      <c r="A40" s="28" t="s">
        <v>38</v>
      </c>
      <c r="B40" s="28">
        <v>11</v>
      </c>
      <c r="C40" s="29" t="s">
        <v>181</v>
      </c>
      <c r="D40" s="28" t="s">
        <v>64</v>
      </c>
      <c r="E40" s="30" t="s">
        <v>182</v>
      </c>
      <c r="F40" s="31" t="s">
        <v>130</v>
      </c>
      <c r="G40" s="32">
        <v>33.380000000000003</v>
      </c>
      <c r="H40" s="33">
        <v>0</v>
      </c>
      <c r="I40" s="33">
        <f>ROUND(G40*H40,P4)</f>
        <v>0</v>
      </c>
      <c r="J40" s="31" t="s">
        <v>43</v>
      </c>
      <c r="O40" s="34">
        <f>I40*0.21</f>
        <v>0</v>
      </c>
      <c r="P40">
        <v>3</v>
      </c>
    </row>
    <row r="41" spans="1:16" ht="90" x14ac:dyDescent="0.25">
      <c r="A41" s="28" t="s">
        <v>44</v>
      </c>
      <c r="B41" s="35"/>
      <c r="E41" s="30" t="s">
        <v>183</v>
      </c>
      <c r="J41" s="36"/>
    </row>
    <row r="42" spans="1:16" x14ac:dyDescent="0.25">
      <c r="A42" s="28" t="s">
        <v>107</v>
      </c>
      <c r="B42" s="35"/>
      <c r="E42" s="40" t="s">
        <v>184</v>
      </c>
      <c r="J42" s="36"/>
    </row>
    <row r="43" spans="1:16" x14ac:dyDescent="0.25">
      <c r="A43" s="28" t="s">
        <v>38</v>
      </c>
      <c r="B43" s="28">
        <v>12</v>
      </c>
      <c r="C43" s="29" t="s">
        <v>181</v>
      </c>
      <c r="D43" s="28" t="s">
        <v>68</v>
      </c>
      <c r="E43" s="30" t="s">
        <v>182</v>
      </c>
      <c r="F43" s="31" t="s">
        <v>130</v>
      </c>
      <c r="G43" s="32">
        <v>11.04</v>
      </c>
      <c r="H43" s="33">
        <v>0</v>
      </c>
      <c r="I43" s="33">
        <f>ROUND(G43*H43,P4)</f>
        <v>0</v>
      </c>
      <c r="J43" s="31" t="s">
        <v>43</v>
      </c>
      <c r="O43" s="34">
        <f>I43*0.21</f>
        <v>0</v>
      </c>
      <c r="P43">
        <v>3</v>
      </c>
    </row>
    <row r="44" spans="1:16" ht="90" x14ac:dyDescent="0.25">
      <c r="A44" s="28" t="s">
        <v>44</v>
      </c>
      <c r="B44" s="35"/>
      <c r="E44" s="30" t="s">
        <v>185</v>
      </c>
      <c r="J44" s="36"/>
    </row>
    <row r="45" spans="1:16" x14ac:dyDescent="0.25">
      <c r="A45" s="28" t="s">
        <v>107</v>
      </c>
      <c r="B45" s="35"/>
      <c r="E45" s="40" t="s">
        <v>168</v>
      </c>
      <c r="J45" s="36"/>
    </row>
    <row r="46" spans="1:16" x14ac:dyDescent="0.25">
      <c r="A46" s="28" t="s">
        <v>38</v>
      </c>
      <c r="B46" s="28">
        <v>13</v>
      </c>
      <c r="C46" s="29" t="s">
        <v>186</v>
      </c>
      <c r="D46" s="28" t="s">
        <v>40</v>
      </c>
      <c r="E46" s="30" t="s">
        <v>187</v>
      </c>
      <c r="F46" s="31" t="s">
        <v>125</v>
      </c>
      <c r="G46" s="32">
        <v>51</v>
      </c>
      <c r="H46" s="33">
        <v>0</v>
      </c>
      <c r="I46" s="33">
        <f>ROUND(G46*H46,P4)</f>
        <v>0</v>
      </c>
      <c r="J46" s="31" t="s">
        <v>43</v>
      </c>
      <c r="O46" s="34">
        <f>I46*0.21</f>
        <v>0</v>
      </c>
      <c r="P46">
        <v>3</v>
      </c>
    </row>
    <row r="47" spans="1:16" ht="45" x14ac:dyDescent="0.25">
      <c r="A47" s="28" t="s">
        <v>44</v>
      </c>
      <c r="B47" s="35"/>
      <c r="E47" s="30" t="s">
        <v>188</v>
      </c>
      <c r="J47" s="36"/>
    </row>
    <row r="48" spans="1:16" x14ac:dyDescent="0.25">
      <c r="A48" s="28" t="s">
        <v>107</v>
      </c>
      <c r="B48" s="35"/>
      <c r="E48" s="40" t="s">
        <v>189</v>
      </c>
      <c r="J48" s="36"/>
    </row>
    <row r="49" spans="1:16" x14ac:dyDescent="0.25">
      <c r="A49" s="28" t="s">
        <v>38</v>
      </c>
      <c r="B49" s="28">
        <v>14</v>
      </c>
      <c r="C49" s="29" t="s">
        <v>190</v>
      </c>
      <c r="D49" s="28" t="s">
        <v>40</v>
      </c>
      <c r="E49" s="30" t="s">
        <v>191</v>
      </c>
      <c r="F49" s="31" t="s">
        <v>130</v>
      </c>
      <c r="G49" s="32">
        <v>131.25</v>
      </c>
      <c r="H49" s="33">
        <v>0</v>
      </c>
      <c r="I49" s="33">
        <f>ROUND(G49*H49,P4)</f>
        <v>0</v>
      </c>
      <c r="J49" s="31" t="s">
        <v>43</v>
      </c>
      <c r="O49" s="34">
        <f>I49*0.21</f>
        <v>0</v>
      </c>
      <c r="P49">
        <v>3</v>
      </c>
    </row>
    <row r="50" spans="1:16" ht="30" x14ac:dyDescent="0.25">
      <c r="A50" s="28" t="s">
        <v>44</v>
      </c>
      <c r="B50" s="35"/>
      <c r="E50" s="30" t="s">
        <v>192</v>
      </c>
      <c r="J50" s="36"/>
    </row>
    <row r="51" spans="1:16" x14ac:dyDescent="0.25">
      <c r="A51" s="28" t="s">
        <v>107</v>
      </c>
      <c r="B51" s="35"/>
      <c r="E51" s="40" t="s">
        <v>193</v>
      </c>
      <c r="J51" s="36"/>
    </row>
    <row r="52" spans="1:16" x14ac:dyDescent="0.25">
      <c r="A52" s="28" t="s">
        <v>38</v>
      </c>
      <c r="B52" s="28">
        <v>15</v>
      </c>
      <c r="C52" s="29" t="s">
        <v>194</v>
      </c>
      <c r="D52" s="28" t="s">
        <v>64</v>
      </c>
      <c r="E52" s="30" t="s">
        <v>195</v>
      </c>
      <c r="F52" s="31" t="s">
        <v>130</v>
      </c>
      <c r="G52" s="32">
        <v>144.22800000000001</v>
      </c>
      <c r="H52" s="33">
        <v>0</v>
      </c>
      <c r="I52" s="33">
        <f>ROUND(G52*H52,P4)</f>
        <v>0</v>
      </c>
      <c r="J52" s="31" t="s">
        <v>43</v>
      </c>
      <c r="O52" s="34">
        <f>I52*0.21</f>
        <v>0</v>
      </c>
      <c r="P52">
        <v>3</v>
      </c>
    </row>
    <row r="53" spans="1:16" ht="30" x14ac:dyDescent="0.25">
      <c r="A53" s="28" t="s">
        <v>44</v>
      </c>
      <c r="B53" s="35"/>
      <c r="E53" s="30" t="s">
        <v>196</v>
      </c>
      <c r="J53" s="36"/>
    </row>
    <row r="54" spans="1:16" x14ac:dyDescent="0.25">
      <c r="A54" s="28" t="s">
        <v>107</v>
      </c>
      <c r="B54" s="35"/>
      <c r="E54" s="40" t="s">
        <v>197</v>
      </c>
      <c r="J54" s="36"/>
    </row>
    <row r="55" spans="1:16" x14ac:dyDescent="0.25">
      <c r="A55" s="28" t="s">
        <v>38</v>
      </c>
      <c r="B55" s="28">
        <v>16</v>
      </c>
      <c r="C55" s="29" t="s">
        <v>194</v>
      </c>
      <c r="D55" s="28" t="s">
        <v>68</v>
      </c>
      <c r="E55" s="30" t="s">
        <v>195</v>
      </c>
      <c r="F55" s="31" t="s">
        <v>130</v>
      </c>
      <c r="G55" s="32">
        <v>94.838999999999999</v>
      </c>
      <c r="H55" s="33">
        <v>0</v>
      </c>
      <c r="I55" s="33">
        <f>ROUND(G55*H55,P4)</f>
        <v>0</v>
      </c>
      <c r="J55" s="31" t="s">
        <v>43</v>
      </c>
      <c r="O55" s="34">
        <f>I55*0.21</f>
        <v>0</v>
      </c>
      <c r="P55">
        <v>3</v>
      </c>
    </row>
    <row r="56" spans="1:16" ht="45" x14ac:dyDescent="0.25">
      <c r="A56" s="28" t="s">
        <v>44</v>
      </c>
      <c r="B56" s="35"/>
      <c r="E56" s="30" t="s">
        <v>198</v>
      </c>
      <c r="J56" s="36"/>
    </row>
    <row r="57" spans="1:16" x14ac:dyDescent="0.25">
      <c r="A57" s="28" t="s">
        <v>38</v>
      </c>
      <c r="B57" s="28">
        <v>17</v>
      </c>
      <c r="C57" s="29" t="s">
        <v>194</v>
      </c>
      <c r="D57" s="28" t="s">
        <v>70</v>
      </c>
      <c r="E57" s="30" t="s">
        <v>195</v>
      </c>
      <c r="F57" s="31" t="s">
        <v>130</v>
      </c>
      <c r="G57" s="32">
        <v>25.164000000000001</v>
      </c>
      <c r="H57" s="33">
        <v>0</v>
      </c>
      <c r="I57" s="33">
        <f>ROUND(G57*H57,P4)</f>
        <v>0</v>
      </c>
      <c r="J57" s="31" t="s">
        <v>43</v>
      </c>
      <c r="O57" s="34">
        <f>I57*0.21</f>
        <v>0</v>
      </c>
      <c r="P57">
        <v>3</v>
      </c>
    </row>
    <row r="58" spans="1:16" ht="30" x14ac:dyDescent="0.25">
      <c r="A58" s="28" t="s">
        <v>44</v>
      </c>
      <c r="B58" s="35"/>
      <c r="E58" s="30" t="s">
        <v>199</v>
      </c>
      <c r="J58" s="36"/>
    </row>
    <row r="59" spans="1:16" x14ac:dyDescent="0.25">
      <c r="A59" s="28" t="s">
        <v>107</v>
      </c>
      <c r="B59" s="35"/>
      <c r="E59" s="40" t="s">
        <v>200</v>
      </c>
      <c r="J59" s="36"/>
    </row>
    <row r="60" spans="1:16" x14ac:dyDescent="0.25">
      <c r="A60" s="28" t="s">
        <v>38</v>
      </c>
      <c r="B60" s="28">
        <v>18</v>
      </c>
      <c r="C60" s="29" t="s">
        <v>201</v>
      </c>
      <c r="D60" s="28" t="s">
        <v>40</v>
      </c>
      <c r="E60" s="30" t="s">
        <v>202</v>
      </c>
      <c r="F60" s="31" t="s">
        <v>130</v>
      </c>
      <c r="G60" s="32">
        <v>25.2</v>
      </c>
      <c r="H60" s="33">
        <v>0</v>
      </c>
      <c r="I60" s="33">
        <f>ROUND(G60*H60,P4)</f>
        <v>0</v>
      </c>
      <c r="J60" s="31" t="s">
        <v>43</v>
      </c>
      <c r="O60" s="34">
        <f>I60*0.21</f>
        <v>0</v>
      </c>
      <c r="P60">
        <v>3</v>
      </c>
    </row>
    <row r="61" spans="1:16" ht="30" x14ac:dyDescent="0.25">
      <c r="A61" s="28" t="s">
        <v>44</v>
      </c>
      <c r="B61" s="35"/>
      <c r="E61" s="30" t="s">
        <v>203</v>
      </c>
      <c r="J61" s="36"/>
    </row>
    <row r="62" spans="1:16" x14ac:dyDescent="0.25">
      <c r="A62" s="28" t="s">
        <v>107</v>
      </c>
      <c r="B62" s="35"/>
      <c r="E62" s="40" t="s">
        <v>204</v>
      </c>
      <c r="J62" s="36"/>
    </row>
    <row r="63" spans="1:16" x14ac:dyDescent="0.25">
      <c r="A63" s="28" t="s">
        <v>38</v>
      </c>
      <c r="B63" s="28">
        <v>19</v>
      </c>
      <c r="C63" s="29" t="s">
        <v>205</v>
      </c>
      <c r="D63" s="28" t="s">
        <v>40</v>
      </c>
      <c r="E63" s="30" t="s">
        <v>206</v>
      </c>
      <c r="F63" s="31" t="s">
        <v>130</v>
      </c>
      <c r="G63" s="32">
        <v>959.59</v>
      </c>
      <c r="H63" s="33">
        <v>0</v>
      </c>
      <c r="I63" s="33">
        <f>ROUND(G63*H63,P4)</f>
        <v>0</v>
      </c>
      <c r="J63" s="31" t="s">
        <v>43</v>
      </c>
      <c r="O63" s="34">
        <f>I63*0.21</f>
        <v>0</v>
      </c>
      <c r="P63">
        <v>3</v>
      </c>
    </row>
    <row r="64" spans="1:16" x14ac:dyDescent="0.25">
      <c r="A64" s="28" t="s">
        <v>44</v>
      </c>
      <c r="B64" s="35"/>
      <c r="E64" s="30" t="s">
        <v>207</v>
      </c>
      <c r="J64" s="36"/>
    </row>
    <row r="65" spans="1:16" ht="30" x14ac:dyDescent="0.25">
      <c r="A65" s="28" t="s">
        <v>107</v>
      </c>
      <c r="B65" s="35"/>
      <c r="E65" s="40" t="s">
        <v>208</v>
      </c>
      <c r="J65" s="36"/>
    </row>
    <row r="66" spans="1:16" x14ac:dyDescent="0.25">
      <c r="A66" s="28" t="s">
        <v>38</v>
      </c>
      <c r="B66" s="28">
        <v>20</v>
      </c>
      <c r="C66" s="29" t="s">
        <v>209</v>
      </c>
      <c r="D66" s="28" t="s">
        <v>64</v>
      </c>
      <c r="E66" s="30" t="s">
        <v>210</v>
      </c>
      <c r="F66" s="31" t="s">
        <v>130</v>
      </c>
      <c r="G66" s="32">
        <v>263.16000000000003</v>
      </c>
      <c r="H66" s="33">
        <v>0</v>
      </c>
      <c r="I66" s="33">
        <f>ROUND(G66*H66,P4)</f>
        <v>0</v>
      </c>
      <c r="J66" s="31" t="s">
        <v>43</v>
      </c>
      <c r="O66" s="34">
        <f>I66*0.21</f>
        <v>0</v>
      </c>
      <c r="P66">
        <v>3</v>
      </c>
    </row>
    <row r="67" spans="1:16" ht="45" x14ac:dyDescent="0.25">
      <c r="A67" s="28" t="s">
        <v>44</v>
      </c>
      <c r="B67" s="35"/>
      <c r="E67" s="30" t="s">
        <v>211</v>
      </c>
      <c r="J67" s="36"/>
    </row>
    <row r="68" spans="1:16" x14ac:dyDescent="0.25">
      <c r="A68" s="28" t="s">
        <v>107</v>
      </c>
      <c r="B68" s="35"/>
      <c r="E68" s="40" t="s">
        <v>212</v>
      </c>
      <c r="J68" s="36"/>
    </row>
    <row r="69" spans="1:16" x14ac:dyDescent="0.25">
      <c r="A69" s="28" t="s">
        <v>38</v>
      </c>
      <c r="B69" s="28">
        <v>21</v>
      </c>
      <c r="C69" s="29" t="s">
        <v>209</v>
      </c>
      <c r="D69" s="28" t="s">
        <v>68</v>
      </c>
      <c r="E69" s="30" t="s">
        <v>210</v>
      </c>
      <c r="F69" s="31" t="s">
        <v>130</v>
      </c>
      <c r="G69" s="32">
        <v>102</v>
      </c>
      <c r="H69" s="33">
        <v>0</v>
      </c>
      <c r="I69" s="33">
        <f>ROUND(G69*H69,P4)</f>
        <v>0</v>
      </c>
      <c r="J69" s="31" t="s">
        <v>43</v>
      </c>
      <c r="O69" s="34">
        <f>I69*0.21</f>
        <v>0</v>
      </c>
      <c r="P69">
        <v>3</v>
      </c>
    </row>
    <row r="70" spans="1:16" ht="45" x14ac:dyDescent="0.25">
      <c r="A70" s="28" t="s">
        <v>44</v>
      </c>
      <c r="B70" s="35"/>
      <c r="E70" s="30" t="s">
        <v>213</v>
      </c>
      <c r="J70" s="36"/>
    </row>
    <row r="71" spans="1:16" x14ac:dyDescent="0.25">
      <c r="A71" s="28" t="s">
        <v>107</v>
      </c>
      <c r="B71" s="35"/>
      <c r="E71" s="40" t="s">
        <v>214</v>
      </c>
      <c r="J71" s="36"/>
    </row>
    <row r="72" spans="1:16" x14ac:dyDescent="0.25">
      <c r="A72" s="28" t="s">
        <v>38</v>
      </c>
      <c r="B72" s="28">
        <v>22</v>
      </c>
      <c r="C72" s="29" t="s">
        <v>209</v>
      </c>
      <c r="D72" s="28" t="s">
        <v>70</v>
      </c>
      <c r="E72" s="30" t="s">
        <v>210</v>
      </c>
      <c r="F72" s="31" t="s">
        <v>130</v>
      </c>
      <c r="G72" s="32">
        <v>183.44</v>
      </c>
      <c r="H72" s="33">
        <v>0</v>
      </c>
      <c r="I72" s="33">
        <f>ROUND(G72*H72,P4)</f>
        <v>0</v>
      </c>
      <c r="J72" s="31" t="s">
        <v>43</v>
      </c>
      <c r="O72" s="34">
        <f>I72*0.21</f>
        <v>0</v>
      </c>
      <c r="P72">
        <v>3</v>
      </c>
    </row>
    <row r="73" spans="1:16" ht="135" x14ac:dyDescent="0.25">
      <c r="A73" s="28" t="s">
        <v>44</v>
      </c>
      <c r="B73" s="35"/>
      <c r="E73" s="30" t="s">
        <v>215</v>
      </c>
      <c r="J73" s="36"/>
    </row>
    <row r="74" spans="1:16" x14ac:dyDescent="0.25">
      <c r="A74" s="28" t="s">
        <v>107</v>
      </c>
      <c r="B74" s="35"/>
      <c r="E74" s="40" t="s">
        <v>216</v>
      </c>
      <c r="J74" s="36"/>
    </row>
    <row r="75" spans="1:16" x14ac:dyDescent="0.25">
      <c r="A75" s="28" t="s">
        <v>38</v>
      </c>
      <c r="B75" s="28">
        <v>23</v>
      </c>
      <c r="C75" s="29" t="s">
        <v>217</v>
      </c>
      <c r="D75" s="28" t="s">
        <v>64</v>
      </c>
      <c r="E75" s="30" t="s">
        <v>218</v>
      </c>
      <c r="F75" s="31" t="s">
        <v>130</v>
      </c>
      <c r="G75" s="32">
        <v>263.16000000000003</v>
      </c>
      <c r="H75" s="33">
        <v>0</v>
      </c>
      <c r="I75" s="33">
        <f>ROUND(G75*H75,P4)</f>
        <v>0</v>
      </c>
      <c r="J75" s="31" t="s">
        <v>43</v>
      </c>
      <c r="O75" s="34">
        <f>I75*0.21</f>
        <v>0</v>
      </c>
      <c r="P75">
        <v>3</v>
      </c>
    </row>
    <row r="76" spans="1:16" ht="30" x14ac:dyDescent="0.25">
      <c r="A76" s="28" t="s">
        <v>44</v>
      </c>
      <c r="B76" s="35"/>
      <c r="E76" s="30" t="s">
        <v>219</v>
      </c>
      <c r="J76" s="36"/>
    </row>
    <row r="77" spans="1:16" x14ac:dyDescent="0.25">
      <c r="A77" s="28" t="s">
        <v>107</v>
      </c>
      <c r="B77" s="35"/>
      <c r="E77" s="40" t="s">
        <v>220</v>
      </c>
      <c r="J77" s="36"/>
    </row>
    <row r="78" spans="1:16" x14ac:dyDescent="0.25">
      <c r="A78" s="28" t="s">
        <v>38</v>
      </c>
      <c r="B78" s="28">
        <v>24</v>
      </c>
      <c r="C78" s="29" t="s">
        <v>217</v>
      </c>
      <c r="D78" s="28" t="s">
        <v>68</v>
      </c>
      <c r="E78" s="30" t="s">
        <v>218</v>
      </c>
      <c r="F78" s="31" t="s">
        <v>130</v>
      </c>
      <c r="G78" s="32">
        <v>94.838999999999999</v>
      </c>
      <c r="H78" s="33">
        <v>0</v>
      </c>
      <c r="I78" s="33">
        <f>ROUND(G78*H78,P4)</f>
        <v>0</v>
      </c>
      <c r="J78" s="31" t="s">
        <v>43</v>
      </c>
      <c r="O78" s="34">
        <f>I78*0.21</f>
        <v>0</v>
      </c>
      <c r="P78">
        <v>3</v>
      </c>
    </row>
    <row r="79" spans="1:16" x14ac:dyDescent="0.25">
      <c r="A79" s="28" t="s">
        <v>44</v>
      </c>
      <c r="B79" s="35"/>
      <c r="E79" s="30" t="s">
        <v>221</v>
      </c>
      <c r="J79" s="36"/>
    </row>
    <row r="80" spans="1:16" x14ac:dyDescent="0.25">
      <c r="A80" s="28" t="s">
        <v>38</v>
      </c>
      <c r="B80" s="28">
        <v>25</v>
      </c>
      <c r="C80" s="29" t="s">
        <v>217</v>
      </c>
      <c r="D80" s="28" t="s">
        <v>70</v>
      </c>
      <c r="E80" s="30" t="s">
        <v>218</v>
      </c>
      <c r="F80" s="31" t="s">
        <v>130</v>
      </c>
      <c r="G80" s="32">
        <v>106.753</v>
      </c>
      <c r="H80" s="33">
        <v>0</v>
      </c>
      <c r="I80" s="33">
        <f>ROUND(G80*H80,P4)</f>
        <v>0</v>
      </c>
      <c r="J80" s="31" t="s">
        <v>43</v>
      </c>
      <c r="O80" s="34">
        <f>I80*0.21</f>
        <v>0</v>
      </c>
      <c r="P80">
        <v>3</v>
      </c>
    </row>
    <row r="81" spans="1:16" ht="45" x14ac:dyDescent="0.25">
      <c r="A81" s="28" t="s">
        <v>44</v>
      </c>
      <c r="B81" s="35"/>
      <c r="E81" s="30" t="s">
        <v>222</v>
      </c>
      <c r="J81" s="36"/>
    </row>
    <row r="82" spans="1:16" x14ac:dyDescent="0.25">
      <c r="A82" s="28" t="s">
        <v>107</v>
      </c>
      <c r="B82" s="35"/>
      <c r="E82" s="40" t="s">
        <v>223</v>
      </c>
      <c r="J82" s="36"/>
    </row>
    <row r="83" spans="1:16" x14ac:dyDescent="0.25">
      <c r="A83" s="28" t="s">
        <v>38</v>
      </c>
      <c r="B83" s="28">
        <v>26</v>
      </c>
      <c r="C83" s="29" t="s">
        <v>224</v>
      </c>
      <c r="D83" s="28" t="s">
        <v>40</v>
      </c>
      <c r="E83" s="30" t="s">
        <v>225</v>
      </c>
      <c r="F83" s="31" t="s">
        <v>130</v>
      </c>
      <c r="G83" s="32">
        <v>102</v>
      </c>
      <c r="H83" s="33">
        <v>0</v>
      </c>
      <c r="I83" s="33">
        <f>ROUND(G83*H83,P4)</f>
        <v>0</v>
      </c>
      <c r="J83" s="31" t="s">
        <v>43</v>
      </c>
      <c r="O83" s="34">
        <f>I83*0.21</f>
        <v>0</v>
      </c>
      <c r="P83">
        <v>3</v>
      </c>
    </row>
    <row r="84" spans="1:16" x14ac:dyDescent="0.25">
      <c r="A84" s="28" t="s">
        <v>44</v>
      </c>
      <c r="B84" s="35"/>
      <c r="E84" s="30" t="s">
        <v>226</v>
      </c>
      <c r="J84" s="36"/>
    </row>
    <row r="85" spans="1:16" x14ac:dyDescent="0.25">
      <c r="A85" s="28" t="s">
        <v>107</v>
      </c>
      <c r="B85" s="35"/>
      <c r="E85" s="40" t="s">
        <v>227</v>
      </c>
      <c r="J85" s="36"/>
    </row>
    <row r="86" spans="1:16" x14ac:dyDescent="0.25">
      <c r="A86" s="28" t="s">
        <v>38</v>
      </c>
      <c r="B86" s="28">
        <v>27</v>
      </c>
      <c r="C86" s="29" t="s">
        <v>228</v>
      </c>
      <c r="D86" s="28" t="s">
        <v>40</v>
      </c>
      <c r="E86" s="30" t="s">
        <v>229</v>
      </c>
      <c r="F86" s="31" t="s">
        <v>130</v>
      </c>
      <c r="G86" s="32">
        <v>959.59</v>
      </c>
      <c r="H86" s="33">
        <v>0</v>
      </c>
      <c r="I86" s="33">
        <f>ROUND(G86*H86,P4)</f>
        <v>0</v>
      </c>
      <c r="J86" s="31" t="s">
        <v>43</v>
      </c>
      <c r="O86" s="34">
        <f>I86*0.21</f>
        <v>0</v>
      </c>
      <c r="P86">
        <v>3</v>
      </c>
    </row>
    <row r="87" spans="1:16" x14ac:dyDescent="0.25">
      <c r="A87" s="28" t="s">
        <v>44</v>
      </c>
      <c r="B87" s="35"/>
      <c r="E87" s="30" t="s">
        <v>230</v>
      </c>
      <c r="J87" s="36"/>
    </row>
    <row r="88" spans="1:16" ht="30" x14ac:dyDescent="0.25">
      <c r="A88" s="28" t="s">
        <v>107</v>
      </c>
      <c r="B88" s="35"/>
      <c r="E88" s="40" t="s">
        <v>208</v>
      </c>
      <c r="J88" s="36"/>
    </row>
    <row r="89" spans="1:16" x14ac:dyDescent="0.25">
      <c r="A89" s="28" t="s">
        <v>38</v>
      </c>
      <c r="B89" s="28">
        <v>28</v>
      </c>
      <c r="C89" s="29" t="s">
        <v>231</v>
      </c>
      <c r="D89" s="28" t="s">
        <v>40</v>
      </c>
      <c r="E89" s="30" t="s">
        <v>232</v>
      </c>
      <c r="F89" s="31" t="s">
        <v>130</v>
      </c>
      <c r="G89" s="32">
        <v>22.463999999999999</v>
      </c>
      <c r="H89" s="33">
        <v>0</v>
      </c>
      <c r="I89" s="33">
        <f>ROUND(G89*H89,P4)</f>
        <v>0</v>
      </c>
      <c r="J89" s="31" t="s">
        <v>43</v>
      </c>
      <c r="O89" s="34">
        <f>I89*0.21</f>
        <v>0</v>
      </c>
      <c r="P89">
        <v>3</v>
      </c>
    </row>
    <row r="90" spans="1:16" x14ac:dyDescent="0.25">
      <c r="A90" s="28" t="s">
        <v>44</v>
      </c>
      <c r="B90" s="35"/>
      <c r="E90" s="30" t="s">
        <v>233</v>
      </c>
      <c r="J90" s="36"/>
    </row>
    <row r="91" spans="1:16" x14ac:dyDescent="0.25">
      <c r="A91" s="28" t="s">
        <v>107</v>
      </c>
      <c r="B91" s="35"/>
      <c r="E91" s="40" t="s">
        <v>234</v>
      </c>
      <c r="J91" s="36"/>
    </row>
    <row r="92" spans="1:16" x14ac:dyDescent="0.25">
      <c r="A92" s="28" t="s">
        <v>38</v>
      </c>
      <c r="B92" s="28">
        <v>29</v>
      </c>
      <c r="C92" s="29" t="s">
        <v>235</v>
      </c>
      <c r="D92" s="28" t="s">
        <v>64</v>
      </c>
      <c r="E92" s="30" t="s">
        <v>236</v>
      </c>
      <c r="F92" s="31" t="s">
        <v>130</v>
      </c>
      <c r="G92" s="32">
        <v>9.2859999999999996</v>
      </c>
      <c r="H92" s="33">
        <v>0</v>
      </c>
      <c r="I92" s="33">
        <f>ROUND(G92*H92,P4)</f>
        <v>0</v>
      </c>
      <c r="J92" s="31" t="s">
        <v>43</v>
      </c>
      <c r="O92" s="34">
        <f>I92*0.21</f>
        <v>0</v>
      </c>
      <c r="P92">
        <v>3</v>
      </c>
    </row>
    <row r="93" spans="1:16" ht="60" x14ac:dyDescent="0.25">
      <c r="A93" s="28" t="s">
        <v>44</v>
      </c>
      <c r="B93" s="35"/>
      <c r="E93" s="30" t="s">
        <v>237</v>
      </c>
      <c r="J93" s="36"/>
    </row>
    <row r="94" spans="1:16" x14ac:dyDescent="0.25">
      <c r="A94" s="28" t="s">
        <v>38</v>
      </c>
      <c r="B94" s="28">
        <v>30</v>
      </c>
      <c r="C94" s="29" t="s">
        <v>235</v>
      </c>
      <c r="D94" s="28" t="s">
        <v>68</v>
      </c>
      <c r="E94" s="30" t="s">
        <v>236</v>
      </c>
      <c r="F94" s="31" t="s">
        <v>130</v>
      </c>
      <c r="G94" s="32">
        <v>144.22800000000001</v>
      </c>
      <c r="H94" s="33">
        <v>0</v>
      </c>
      <c r="I94" s="33">
        <f>ROUND(G94*H94,P4)</f>
        <v>0</v>
      </c>
      <c r="J94" s="31" t="s">
        <v>43</v>
      </c>
      <c r="O94" s="34">
        <f>I94*0.21</f>
        <v>0</v>
      </c>
      <c r="P94">
        <v>3</v>
      </c>
    </row>
    <row r="95" spans="1:16" ht="60" x14ac:dyDescent="0.25">
      <c r="A95" s="28" t="s">
        <v>44</v>
      </c>
      <c r="B95" s="35"/>
      <c r="E95" s="30" t="s">
        <v>238</v>
      </c>
      <c r="J95" s="36"/>
    </row>
    <row r="96" spans="1:16" x14ac:dyDescent="0.25">
      <c r="A96" s="28" t="s">
        <v>38</v>
      </c>
      <c r="B96" s="28">
        <v>31</v>
      </c>
      <c r="C96" s="29" t="s">
        <v>239</v>
      </c>
      <c r="D96" s="28" t="s">
        <v>40</v>
      </c>
      <c r="E96" s="30" t="s">
        <v>240</v>
      </c>
      <c r="F96" s="31" t="s">
        <v>130</v>
      </c>
      <c r="G96" s="32">
        <v>63.472999999999999</v>
      </c>
      <c r="H96" s="33">
        <v>0</v>
      </c>
      <c r="I96" s="33">
        <f>ROUND(G96*H96,P4)</f>
        <v>0</v>
      </c>
      <c r="J96" s="31" t="s">
        <v>43</v>
      </c>
      <c r="O96" s="34">
        <f>I96*0.21</f>
        <v>0</v>
      </c>
      <c r="P96">
        <v>3</v>
      </c>
    </row>
    <row r="97" spans="1:16" ht="45" x14ac:dyDescent="0.25">
      <c r="A97" s="28" t="s">
        <v>44</v>
      </c>
      <c r="B97" s="35"/>
      <c r="E97" s="30" t="s">
        <v>241</v>
      </c>
      <c r="J97" s="36"/>
    </row>
    <row r="98" spans="1:16" x14ac:dyDescent="0.25">
      <c r="A98" s="28" t="s">
        <v>107</v>
      </c>
      <c r="B98" s="35"/>
      <c r="E98" s="40" t="s">
        <v>242</v>
      </c>
      <c r="J98" s="36"/>
    </row>
    <row r="99" spans="1:16" x14ac:dyDescent="0.25">
      <c r="A99" s="28" t="s">
        <v>38</v>
      </c>
      <c r="B99" s="28">
        <v>32</v>
      </c>
      <c r="C99" s="29" t="s">
        <v>243</v>
      </c>
      <c r="D99" s="28" t="s">
        <v>40</v>
      </c>
      <c r="E99" s="30" t="s">
        <v>244</v>
      </c>
      <c r="F99" s="31" t="s">
        <v>130</v>
      </c>
      <c r="G99" s="32">
        <v>15</v>
      </c>
      <c r="H99" s="33">
        <v>0</v>
      </c>
      <c r="I99" s="33">
        <f>ROUND(G99*H99,P4)</f>
        <v>0</v>
      </c>
      <c r="J99" s="31" t="s">
        <v>43</v>
      </c>
      <c r="O99" s="34">
        <f>I99*0.21</f>
        <v>0</v>
      </c>
      <c r="P99">
        <v>3</v>
      </c>
    </row>
    <row r="100" spans="1:16" ht="60" x14ac:dyDescent="0.25">
      <c r="A100" s="28" t="s">
        <v>44</v>
      </c>
      <c r="B100" s="35"/>
      <c r="E100" s="30" t="s">
        <v>245</v>
      </c>
      <c r="J100" s="36"/>
    </row>
    <row r="101" spans="1:16" x14ac:dyDescent="0.25">
      <c r="A101" s="28" t="s">
        <v>107</v>
      </c>
      <c r="B101" s="35"/>
      <c r="E101" s="40" t="s">
        <v>246</v>
      </c>
      <c r="J101" s="36"/>
    </row>
    <row r="102" spans="1:16" x14ac:dyDescent="0.25">
      <c r="A102" s="28" t="s">
        <v>38</v>
      </c>
      <c r="B102" s="28">
        <v>33</v>
      </c>
      <c r="C102" s="29" t="s">
        <v>247</v>
      </c>
      <c r="D102" s="28" t="s">
        <v>40</v>
      </c>
      <c r="E102" s="30" t="s">
        <v>248</v>
      </c>
      <c r="F102" s="31" t="s">
        <v>143</v>
      </c>
      <c r="G102" s="32">
        <v>239.45</v>
      </c>
      <c r="H102" s="33">
        <v>0</v>
      </c>
      <c r="I102" s="33">
        <f>ROUND(G102*H102,P4)</f>
        <v>0</v>
      </c>
      <c r="J102" s="31" t="s">
        <v>43</v>
      </c>
      <c r="O102" s="34">
        <f>I102*0.21</f>
        <v>0</v>
      </c>
      <c r="P102">
        <v>3</v>
      </c>
    </row>
    <row r="103" spans="1:16" x14ac:dyDescent="0.25">
      <c r="A103" s="28" t="s">
        <v>44</v>
      </c>
      <c r="B103" s="35"/>
      <c r="E103" s="30" t="s">
        <v>249</v>
      </c>
      <c r="J103" s="36"/>
    </row>
    <row r="104" spans="1:16" x14ac:dyDescent="0.25">
      <c r="A104" s="28" t="s">
        <v>107</v>
      </c>
      <c r="B104" s="35"/>
      <c r="E104" s="40" t="s">
        <v>250</v>
      </c>
      <c r="J104" s="36"/>
    </row>
    <row r="105" spans="1:16" x14ac:dyDescent="0.25">
      <c r="A105" s="28" t="s">
        <v>38</v>
      </c>
      <c r="B105" s="28">
        <v>34</v>
      </c>
      <c r="C105" s="29" t="s">
        <v>251</v>
      </c>
      <c r="D105" s="28" t="s">
        <v>40</v>
      </c>
      <c r="E105" s="30" t="s">
        <v>252</v>
      </c>
      <c r="F105" s="31" t="s">
        <v>143</v>
      </c>
      <c r="G105" s="32">
        <v>354.1</v>
      </c>
      <c r="H105" s="33">
        <v>0</v>
      </c>
      <c r="I105" s="33">
        <f>ROUND(G105*H105,P4)</f>
        <v>0</v>
      </c>
      <c r="J105" s="31" t="s">
        <v>43</v>
      </c>
      <c r="O105" s="34">
        <f>I105*0.21</f>
        <v>0</v>
      </c>
      <c r="P105">
        <v>3</v>
      </c>
    </row>
    <row r="106" spans="1:16" x14ac:dyDescent="0.25">
      <c r="A106" s="28" t="s">
        <v>44</v>
      </c>
      <c r="B106" s="35"/>
      <c r="E106" s="30" t="s">
        <v>253</v>
      </c>
      <c r="J106" s="36"/>
    </row>
    <row r="107" spans="1:16" x14ac:dyDescent="0.25">
      <c r="A107" s="28" t="s">
        <v>38</v>
      </c>
      <c r="B107" s="28">
        <v>35</v>
      </c>
      <c r="C107" s="29" t="s">
        <v>254</v>
      </c>
      <c r="D107" s="28" t="s">
        <v>40</v>
      </c>
      <c r="E107" s="30" t="s">
        <v>255</v>
      </c>
      <c r="F107" s="31" t="s">
        <v>130</v>
      </c>
      <c r="G107" s="32">
        <v>131.25</v>
      </c>
      <c r="H107" s="33">
        <v>0</v>
      </c>
      <c r="I107" s="33">
        <f>ROUND(G107*H107,P4)</f>
        <v>0</v>
      </c>
      <c r="J107" s="31" t="s">
        <v>43</v>
      </c>
      <c r="O107" s="34">
        <f>I107*0.21</f>
        <v>0</v>
      </c>
      <c r="P107">
        <v>3</v>
      </c>
    </row>
    <row r="108" spans="1:16" ht="30" x14ac:dyDescent="0.25">
      <c r="A108" s="28" t="s">
        <v>44</v>
      </c>
      <c r="B108" s="35"/>
      <c r="E108" s="30" t="s">
        <v>256</v>
      </c>
      <c r="J108" s="36"/>
    </row>
    <row r="109" spans="1:16" x14ac:dyDescent="0.25">
      <c r="A109" s="28" t="s">
        <v>38</v>
      </c>
      <c r="B109" s="28">
        <v>36</v>
      </c>
      <c r="C109" s="29" t="s">
        <v>257</v>
      </c>
      <c r="D109" s="28" t="s">
        <v>40</v>
      </c>
      <c r="E109" s="30" t="s">
        <v>258</v>
      </c>
      <c r="F109" s="31" t="s">
        <v>143</v>
      </c>
      <c r="G109" s="32">
        <v>21.6</v>
      </c>
      <c r="H109" s="33">
        <v>0</v>
      </c>
      <c r="I109" s="33">
        <f>ROUND(G109*H109,P4)</f>
        <v>0</v>
      </c>
      <c r="J109" s="31" t="s">
        <v>43</v>
      </c>
      <c r="O109" s="34">
        <f>I109*0.21</f>
        <v>0</v>
      </c>
      <c r="P109">
        <v>3</v>
      </c>
    </row>
    <row r="110" spans="1:16" x14ac:dyDescent="0.25">
      <c r="A110" s="28" t="s">
        <v>44</v>
      </c>
      <c r="B110" s="35"/>
      <c r="E110" s="30" t="s">
        <v>259</v>
      </c>
      <c r="J110" s="36"/>
    </row>
    <row r="111" spans="1:16" x14ac:dyDescent="0.25">
      <c r="A111" s="28" t="s">
        <v>107</v>
      </c>
      <c r="B111" s="35"/>
      <c r="E111" s="40" t="s">
        <v>260</v>
      </c>
      <c r="J111" s="36"/>
    </row>
    <row r="112" spans="1:16" ht="30" x14ac:dyDescent="0.25">
      <c r="A112" s="28" t="s">
        <v>38</v>
      </c>
      <c r="B112" s="28">
        <v>37</v>
      </c>
      <c r="C112" s="29" t="s">
        <v>261</v>
      </c>
      <c r="D112" s="28" t="s">
        <v>40</v>
      </c>
      <c r="E112" s="30" t="s">
        <v>262</v>
      </c>
      <c r="F112" s="31" t="s">
        <v>66</v>
      </c>
      <c r="G112" s="32">
        <v>22</v>
      </c>
      <c r="H112" s="33">
        <v>0</v>
      </c>
      <c r="I112" s="33">
        <f>ROUND(G112*H112,P4)</f>
        <v>0</v>
      </c>
      <c r="J112" s="31" t="s">
        <v>43</v>
      </c>
      <c r="O112" s="34">
        <f>I112*0.21</f>
        <v>0</v>
      </c>
      <c r="P112">
        <v>3</v>
      </c>
    </row>
    <row r="113" spans="1:16" ht="195" x14ac:dyDescent="0.25">
      <c r="A113" s="28" t="s">
        <v>44</v>
      </c>
      <c r="B113" s="35"/>
      <c r="E113" s="30" t="s">
        <v>263</v>
      </c>
      <c r="J113" s="36"/>
    </row>
    <row r="114" spans="1:16" x14ac:dyDescent="0.25">
      <c r="A114" s="22" t="s">
        <v>35</v>
      </c>
      <c r="B114" s="23"/>
      <c r="C114" s="24" t="s">
        <v>264</v>
      </c>
      <c r="D114" s="25"/>
      <c r="E114" s="22" t="s">
        <v>265</v>
      </c>
      <c r="F114" s="25"/>
      <c r="G114" s="25"/>
      <c r="H114" s="25"/>
      <c r="I114" s="26">
        <f>SUMIFS(I115:I144,A115:A144,"P")</f>
        <v>0</v>
      </c>
      <c r="J114" s="27"/>
    </row>
    <row r="115" spans="1:16" x14ac:dyDescent="0.25">
      <c r="A115" s="28" t="s">
        <v>38</v>
      </c>
      <c r="B115" s="28">
        <v>38</v>
      </c>
      <c r="C115" s="29" t="s">
        <v>266</v>
      </c>
      <c r="D115" s="28" t="s">
        <v>40</v>
      </c>
      <c r="E115" s="30" t="s">
        <v>267</v>
      </c>
      <c r="F115" s="31" t="s">
        <v>125</v>
      </c>
      <c r="G115" s="32">
        <v>18</v>
      </c>
      <c r="H115" s="33">
        <v>0</v>
      </c>
      <c r="I115" s="33">
        <f>ROUND(G115*H115,P4)</f>
        <v>0</v>
      </c>
      <c r="J115" s="31" t="s">
        <v>43</v>
      </c>
      <c r="O115" s="34">
        <f>I115*0.21</f>
        <v>0</v>
      </c>
      <c r="P115">
        <v>3</v>
      </c>
    </row>
    <row r="116" spans="1:16" ht="30" x14ac:dyDescent="0.25">
      <c r="A116" s="28" t="s">
        <v>44</v>
      </c>
      <c r="B116" s="35"/>
      <c r="E116" s="30" t="s">
        <v>268</v>
      </c>
      <c r="J116" s="36"/>
    </row>
    <row r="117" spans="1:16" x14ac:dyDescent="0.25">
      <c r="A117" s="28" t="s">
        <v>107</v>
      </c>
      <c r="B117" s="35"/>
      <c r="E117" s="40" t="s">
        <v>269</v>
      </c>
      <c r="J117" s="36"/>
    </row>
    <row r="118" spans="1:16" x14ac:dyDescent="0.25">
      <c r="A118" s="28" t="s">
        <v>38</v>
      </c>
      <c r="B118" s="28">
        <v>39</v>
      </c>
      <c r="C118" s="29" t="s">
        <v>270</v>
      </c>
      <c r="D118" s="28" t="s">
        <v>40</v>
      </c>
      <c r="E118" s="30" t="s">
        <v>271</v>
      </c>
      <c r="F118" s="31" t="s">
        <v>130</v>
      </c>
      <c r="G118" s="32">
        <v>0.24</v>
      </c>
      <c r="H118" s="33">
        <v>0</v>
      </c>
      <c r="I118" s="33">
        <f>ROUND(G118*H118,P4)</f>
        <v>0</v>
      </c>
      <c r="J118" s="31" t="s">
        <v>43</v>
      </c>
      <c r="O118" s="34">
        <f>I118*0.21</f>
        <v>0</v>
      </c>
      <c r="P118">
        <v>3</v>
      </c>
    </row>
    <row r="119" spans="1:16" x14ac:dyDescent="0.25">
      <c r="A119" s="28" t="s">
        <v>44</v>
      </c>
      <c r="B119" s="35"/>
      <c r="E119" s="30" t="s">
        <v>272</v>
      </c>
      <c r="J119" s="36"/>
    </row>
    <row r="120" spans="1:16" x14ac:dyDescent="0.25">
      <c r="A120" s="28" t="s">
        <v>107</v>
      </c>
      <c r="B120" s="35"/>
      <c r="E120" s="40" t="s">
        <v>273</v>
      </c>
      <c r="J120" s="36"/>
    </row>
    <row r="121" spans="1:16" x14ac:dyDescent="0.25">
      <c r="A121" s="28" t="s">
        <v>38</v>
      </c>
      <c r="B121" s="28">
        <v>40</v>
      </c>
      <c r="C121" s="29" t="s">
        <v>274</v>
      </c>
      <c r="D121" s="28" t="s">
        <v>40</v>
      </c>
      <c r="E121" s="30" t="s">
        <v>275</v>
      </c>
      <c r="F121" s="31" t="s">
        <v>130</v>
      </c>
      <c r="G121" s="32">
        <v>60</v>
      </c>
      <c r="H121" s="33">
        <v>0</v>
      </c>
      <c r="I121" s="33">
        <f>ROUND(G121*H121,P4)</f>
        <v>0</v>
      </c>
      <c r="J121" s="31" t="s">
        <v>43</v>
      </c>
      <c r="O121" s="34">
        <f>I121*0.21</f>
        <v>0</v>
      </c>
      <c r="P121">
        <v>3</v>
      </c>
    </row>
    <row r="122" spans="1:16" ht="180" x14ac:dyDescent="0.25">
      <c r="A122" s="28" t="s">
        <v>44</v>
      </c>
      <c r="B122" s="35"/>
      <c r="E122" s="30" t="s">
        <v>276</v>
      </c>
      <c r="J122" s="36"/>
    </row>
    <row r="123" spans="1:16" x14ac:dyDescent="0.25">
      <c r="A123" s="28" t="s">
        <v>107</v>
      </c>
      <c r="B123" s="35"/>
      <c r="E123" s="40" t="s">
        <v>277</v>
      </c>
      <c r="J123" s="36"/>
    </row>
    <row r="124" spans="1:16" x14ac:dyDescent="0.25">
      <c r="A124" s="28" t="s">
        <v>38</v>
      </c>
      <c r="B124" s="28">
        <v>41</v>
      </c>
      <c r="C124" s="29" t="s">
        <v>278</v>
      </c>
      <c r="D124" s="28" t="s">
        <v>40</v>
      </c>
      <c r="E124" s="30" t="s">
        <v>279</v>
      </c>
      <c r="F124" s="31" t="s">
        <v>125</v>
      </c>
      <c r="G124" s="32">
        <v>96</v>
      </c>
      <c r="H124" s="33">
        <v>0</v>
      </c>
      <c r="I124" s="33">
        <f>ROUND(G124*H124,P4)</f>
        <v>0</v>
      </c>
      <c r="J124" s="31" t="s">
        <v>43</v>
      </c>
      <c r="O124" s="34">
        <f>I124*0.21</f>
        <v>0</v>
      </c>
      <c r="P124">
        <v>3</v>
      </c>
    </row>
    <row r="125" spans="1:16" ht="60" x14ac:dyDescent="0.25">
      <c r="A125" s="28" t="s">
        <v>44</v>
      </c>
      <c r="B125" s="35"/>
      <c r="E125" s="30" t="s">
        <v>280</v>
      </c>
      <c r="J125" s="36"/>
    </row>
    <row r="126" spans="1:16" x14ac:dyDescent="0.25">
      <c r="A126" s="28" t="s">
        <v>107</v>
      </c>
      <c r="B126" s="35"/>
      <c r="E126" s="40" t="s">
        <v>281</v>
      </c>
      <c r="J126" s="36"/>
    </row>
    <row r="127" spans="1:16" x14ac:dyDescent="0.25">
      <c r="A127" s="28" t="s">
        <v>38</v>
      </c>
      <c r="B127" s="28">
        <v>42</v>
      </c>
      <c r="C127" s="29" t="s">
        <v>282</v>
      </c>
      <c r="D127" s="28" t="s">
        <v>40</v>
      </c>
      <c r="E127" s="30" t="s">
        <v>283</v>
      </c>
      <c r="F127" s="31" t="s">
        <v>125</v>
      </c>
      <c r="G127" s="32">
        <v>84</v>
      </c>
      <c r="H127" s="33">
        <v>0</v>
      </c>
      <c r="I127" s="33">
        <f>ROUND(G127*H127,P4)</f>
        <v>0</v>
      </c>
      <c r="J127" s="31" t="s">
        <v>43</v>
      </c>
      <c r="O127" s="34">
        <f>I127*0.21</f>
        <v>0</v>
      </c>
      <c r="P127">
        <v>3</v>
      </c>
    </row>
    <row r="128" spans="1:16" ht="60" x14ac:dyDescent="0.25">
      <c r="A128" s="28" t="s">
        <v>44</v>
      </c>
      <c r="B128" s="35"/>
      <c r="E128" s="30" t="s">
        <v>284</v>
      </c>
      <c r="J128" s="36"/>
    </row>
    <row r="129" spans="1:16" x14ac:dyDescent="0.25">
      <c r="A129" s="28" t="s">
        <v>107</v>
      </c>
      <c r="B129" s="35"/>
      <c r="E129" s="40" t="s">
        <v>285</v>
      </c>
      <c r="J129" s="36"/>
    </row>
    <row r="130" spans="1:16" x14ac:dyDescent="0.25">
      <c r="A130" s="28" t="s">
        <v>38</v>
      </c>
      <c r="B130" s="28">
        <v>43</v>
      </c>
      <c r="C130" s="29" t="s">
        <v>286</v>
      </c>
      <c r="D130" s="28" t="s">
        <v>40</v>
      </c>
      <c r="E130" s="30" t="s">
        <v>287</v>
      </c>
      <c r="F130" s="31" t="s">
        <v>125</v>
      </c>
      <c r="G130" s="32">
        <v>36</v>
      </c>
      <c r="H130" s="33">
        <v>0</v>
      </c>
      <c r="I130" s="33">
        <f>ROUND(G130*H130,P4)</f>
        <v>0</v>
      </c>
      <c r="J130" s="31" t="s">
        <v>43</v>
      </c>
      <c r="O130" s="34">
        <f>I130*0.21</f>
        <v>0</v>
      </c>
      <c r="P130">
        <v>3</v>
      </c>
    </row>
    <row r="131" spans="1:16" ht="45" x14ac:dyDescent="0.25">
      <c r="A131" s="28" t="s">
        <v>44</v>
      </c>
      <c r="B131" s="35"/>
      <c r="E131" s="30" t="s">
        <v>288</v>
      </c>
      <c r="J131" s="36"/>
    </row>
    <row r="132" spans="1:16" x14ac:dyDescent="0.25">
      <c r="A132" s="28" t="s">
        <v>107</v>
      </c>
      <c r="B132" s="35"/>
      <c r="E132" s="40" t="s">
        <v>289</v>
      </c>
      <c r="J132" s="36"/>
    </row>
    <row r="133" spans="1:16" x14ac:dyDescent="0.25">
      <c r="A133" s="28" t="s">
        <v>38</v>
      </c>
      <c r="B133" s="28">
        <v>44</v>
      </c>
      <c r="C133" s="29" t="s">
        <v>290</v>
      </c>
      <c r="D133" s="28" t="s">
        <v>40</v>
      </c>
      <c r="E133" s="30" t="s">
        <v>291</v>
      </c>
      <c r="F133" s="31" t="s">
        <v>130</v>
      </c>
      <c r="G133" s="32">
        <v>35.25</v>
      </c>
      <c r="H133" s="33">
        <v>0</v>
      </c>
      <c r="I133" s="33">
        <f>ROUND(G133*H133,P4)</f>
        <v>0</v>
      </c>
      <c r="J133" s="31" t="s">
        <v>43</v>
      </c>
      <c r="O133" s="34">
        <f>I133*0.21</f>
        <v>0</v>
      </c>
      <c r="P133">
        <v>3</v>
      </c>
    </row>
    <row r="134" spans="1:16" x14ac:dyDescent="0.25">
      <c r="A134" s="28" t="s">
        <v>44</v>
      </c>
      <c r="B134" s="35"/>
      <c r="E134" s="30" t="s">
        <v>292</v>
      </c>
      <c r="J134" s="36"/>
    </row>
    <row r="135" spans="1:16" x14ac:dyDescent="0.25">
      <c r="A135" s="28" t="s">
        <v>107</v>
      </c>
      <c r="B135" s="35"/>
      <c r="E135" s="40" t="s">
        <v>293</v>
      </c>
      <c r="J135" s="36"/>
    </row>
    <row r="136" spans="1:16" x14ac:dyDescent="0.25">
      <c r="A136" s="28" t="s">
        <v>38</v>
      </c>
      <c r="B136" s="28">
        <v>45</v>
      </c>
      <c r="C136" s="29" t="s">
        <v>294</v>
      </c>
      <c r="D136" s="28" t="s">
        <v>40</v>
      </c>
      <c r="E136" s="30" t="s">
        <v>295</v>
      </c>
      <c r="F136" s="31" t="s">
        <v>105</v>
      </c>
      <c r="G136" s="32">
        <v>5.2880000000000003</v>
      </c>
      <c r="H136" s="33">
        <v>0</v>
      </c>
      <c r="I136" s="33">
        <f>ROUND(G136*H136,P4)</f>
        <v>0</v>
      </c>
      <c r="J136" s="31" t="s">
        <v>43</v>
      </c>
      <c r="O136" s="34">
        <f>I136*0.21</f>
        <v>0</v>
      </c>
      <c r="P136">
        <v>3</v>
      </c>
    </row>
    <row r="137" spans="1:16" x14ac:dyDescent="0.25">
      <c r="A137" s="28" t="s">
        <v>44</v>
      </c>
      <c r="B137" s="35"/>
      <c r="E137" s="30" t="s">
        <v>296</v>
      </c>
      <c r="J137" s="36"/>
    </row>
    <row r="138" spans="1:16" x14ac:dyDescent="0.25">
      <c r="A138" s="28" t="s">
        <v>107</v>
      </c>
      <c r="B138" s="35"/>
      <c r="E138" s="40" t="s">
        <v>297</v>
      </c>
      <c r="J138" s="36"/>
    </row>
    <row r="139" spans="1:16" x14ac:dyDescent="0.25">
      <c r="A139" s="28" t="s">
        <v>38</v>
      </c>
      <c r="B139" s="28">
        <v>46</v>
      </c>
      <c r="C139" s="29" t="s">
        <v>298</v>
      </c>
      <c r="D139" s="28" t="s">
        <v>40</v>
      </c>
      <c r="E139" s="30" t="s">
        <v>299</v>
      </c>
      <c r="F139" s="31" t="s">
        <v>143</v>
      </c>
      <c r="G139" s="32">
        <v>96.2</v>
      </c>
      <c r="H139" s="33">
        <v>0</v>
      </c>
      <c r="I139" s="33">
        <f>ROUND(G139*H139,P4)</f>
        <v>0</v>
      </c>
      <c r="J139" s="31" t="s">
        <v>43</v>
      </c>
      <c r="O139" s="34">
        <f>I139*0.21</f>
        <v>0</v>
      </c>
      <c r="P139">
        <v>3</v>
      </c>
    </row>
    <row r="140" spans="1:16" ht="30" x14ac:dyDescent="0.25">
      <c r="A140" s="28" t="s">
        <v>44</v>
      </c>
      <c r="B140" s="35"/>
      <c r="E140" s="30" t="s">
        <v>300</v>
      </c>
      <c r="J140" s="36"/>
    </row>
    <row r="141" spans="1:16" x14ac:dyDescent="0.25">
      <c r="A141" s="28" t="s">
        <v>107</v>
      </c>
      <c r="B141" s="35"/>
      <c r="E141" s="40" t="s">
        <v>301</v>
      </c>
      <c r="J141" s="36"/>
    </row>
    <row r="142" spans="1:16" x14ac:dyDescent="0.25">
      <c r="A142" s="28" t="s">
        <v>38</v>
      </c>
      <c r="B142" s="28">
        <v>47</v>
      </c>
      <c r="C142" s="29" t="s">
        <v>302</v>
      </c>
      <c r="D142" s="28" t="s">
        <v>40</v>
      </c>
      <c r="E142" s="30" t="s">
        <v>303</v>
      </c>
      <c r="F142" s="31" t="s">
        <v>143</v>
      </c>
      <c r="G142" s="32">
        <v>48.1</v>
      </c>
      <c r="H142" s="33">
        <v>0</v>
      </c>
      <c r="I142" s="33">
        <f>ROUND(G142*H142,P4)</f>
        <v>0</v>
      </c>
      <c r="J142" s="31" t="s">
        <v>43</v>
      </c>
      <c r="O142" s="34">
        <f>I142*0.21</f>
        <v>0</v>
      </c>
      <c r="P142">
        <v>3</v>
      </c>
    </row>
    <row r="143" spans="1:16" x14ac:dyDescent="0.25">
      <c r="A143" s="28" t="s">
        <v>44</v>
      </c>
      <c r="B143" s="35"/>
      <c r="E143" s="41" t="s">
        <v>40</v>
      </c>
      <c r="J143" s="36"/>
    </row>
    <row r="144" spans="1:16" x14ac:dyDescent="0.25">
      <c r="A144" s="28" t="s">
        <v>107</v>
      </c>
      <c r="B144" s="35"/>
      <c r="E144" s="40" t="s">
        <v>304</v>
      </c>
      <c r="J144" s="36"/>
    </row>
    <row r="145" spans="1:16" x14ac:dyDescent="0.25">
      <c r="A145" s="22" t="s">
        <v>35</v>
      </c>
      <c r="B145" s="23"/>
      <c r="C145" s="24" t="s">
        <v>305</v>
      </c>
      <c r="D145" s="25"/>
      <c r="E145" s="22" t="s">
        <v>306</v>
      </c>
      <c r="F145" s="25"/>
      <c r="G145" s="25"/>
      <c r="H145" s="25"/>
      <c r="I145" s="26">
        <f>SUMIFS(I146:I166,A146:A166,"P")</f>
        <v>0</v>
      </c>
      <c r="J145" s="27"/>
    </row>
    <row r="146" spans="1:16" x14ac:dyDescent="0.25">
      <c r="A146" s="28" t="s">
        <v>38</v>
      </c>
      <c r="B146" s="28">
        <v>48</v>
      </c>
      <c r="C146" s="29" t="s">
        <v>307</v>
      </c>
      <c r="D146" s="28" t="s">
        <v>40</v>
      </c>
      <c r="E146" s="30" t="s">
        <v>308</v>
      </c>
      <c r="F146" s="31" t="s">
        <v>309</v>
      </c>
      <c r="G146" s="32">
        <v>260</v>
      </c>
      <c r="H146" s="33">
        <v>0</v>
      </c>
      <c r="I146" s="33">
        <f>ROUND(G146*H146,P4)</f>
        <v>0</v>
      </c>
      <c r="J146" s="31" t="s">
        <v>43</v>
      </c>
      <c r="O146" s="34">
        <f>I146*0.21</f>
        <v>0</v>
      </c>
      <c r="P146">
        <v>3</v>
      </c>
    </row>
    <row r="147" spans="1:16" x14ac:dyDescent="0.25">
      <c r="A147" s="28" t="s">
        <v>44</v>
      </c>
      <c r="B147" s="35"/>
      <c r="E147" s="30" t="s">
        <v>310</v>
      </c>
      <c r="J147" s="36"/>
    </row>
    <row r="148" spans="1:16" x14ac:dyDescent="0.25">
      <c r="A148" s="28" t="s">
        <v>107</v>
      </c>
      <c r="B148" s="35"/>
      <c r="E148" s="40" t="s">
        <v>311</v>
      </c>
      <c r="J148" s="36"/>
    </row>
    <row r="149" spans="1:16" x14ac:dyDescent="0.25">
      <c r="A149" s="28" t="s">
        <v>38</v>
      </c>
      <c r="B149" s="28">
        <v>49</v>
      </c>
      <c r="C149" s="29" t="s">
        <v>312</v>
      </c>
      <c r="D149" s="28" t="s">
        <v>40</v>
      </c>
      <c r="E149" s="30" t="s">
        <v>313</v>
      </c>
      <c r="F149" s="31" t="s">
        <v>130</v>
      </c>
      <c r="G149" s="32">
        <v>12.16</v>
      </c>
      <c r="H149" s="33">
        <v>0</v>
      </c>
      <c r="I149" s="33">
        <f>ROUND(G149*H149,P4)</f>
        <v>0</v>
      </c>
      <c r="J149" s="31" t="s">
        <v>43</v>
      </c>
      <c r="O149" s="34">
        <f>I149*0.21</f>
        <v>0</v>
      </c>
      <c r="P149">
        <v>3</v>
      </c>
    </row>
    <row r="150" spans="1:16" ht="30" x14ac:dyDescent="0.25">
      <c r="A150" s="28" t="s">
        <v>44</v>
      </c>
      <c r="B150" s="35"/>
      <c r="E150" s="30" t="s">
        <v>314</v>
      </c>
      <c r="J150" s="36"/>
    </row>
    <row r="151" spans="1:16" x14ac:dyDescent="0.25">
      <c r="A151" s="28" t="s">
        <v>107</v>
      </c>
      <c r="B151" s="35"/>
      <c r="E151" s="40" t="s">
        <v>315</v>
      </c>
      <c r="J151" s="36"/>
    </row>
    <row r="152" spans="1:16" x14ac:dyDescent="0.25">
      <c r="A152" s="28" t="s">
        <v>38</v>
      </c>
      <c r="B152" s="28">
        <v>50</v>
      </c>
      <c r="C152" s="29" t="s">
        <v>316</v>
      </c>
      <c r="D152" s="28" t="s">
        <v>40</v>
      </c>
      <c r="E152" s="30" t="s">
        <v>317</v>
      </c>
      <c r="F152" s="31" t="s">
        <v>105</v>
      </c>
      <c r="G152" s="32">
        <v>2.1890000000000001</v>
      </c>
      <c r="H152" s="33">
        <v>0</v>
      </c>
      <c r="I152" s="33">
        <f>ROUND(G152*H152,P4)</f>
        <v>0</v>
      </c>
      <c r="J152" s="31" t="s">
        <v>43</v>
      </c>
      <c r="O152" s="34">
        <f>I152*0.21</f>
        <v>0</v>
      </c>
      <c r="P152">
        <v>3</v>
      </c>
    </row>
    <row r="153" spans="1:16" x14ac:dyDescent="0.25">
      <c r="A153" s="28" t="s">
        <v>44</v>
      </c>
      <c r="B153" s="35"/>
      <c r="E153" s="30" t="s">
        <v>318</v>
      </c>
      <c r="J153" s="36"/>
    </row>
    <row r="154" spans="1:16" x14ac:dyDescent="0.25">
      <c r="A154" s="28" t="s">
        <v>107</v>
      </c>
      <c r="B154" s="35"/>
      <c r="E154" s="40" t="s">
        <v>319</v>
      </c>
      <c r="J154" s="36"/>
    </row>
    <row r="155" spans="1:16" x14ac:dyDescent="0.25">
      <c r="A155" s="28" t="s">
        <v>38</v>
      </c>
      <c r="B155" s="28">
        <v>51</v>
      </c>
      <c r="C155" s="29" t="s">
        <v>320</v>
      </c>
      <c r="D155" s="28" t="s">
        <v>40</v>
      </c>
      <c r="E155" s="30" t="s">
        <v>321</v>
      </c>
      <c r="F155" s="31" t="s">
        <v>130</v>
      </c>
      <c r="G155" s="32">
        <v>14</v>
      </c>
      <c r="H155" s="33">
        <v>0</v>
      </c>
      <c r="I155" s="33">
        <f>ROUND(G155*H155,P4)</f>
        <v>0</v>
      </c>
      <c r="J155" s="31" t="s">
        <v>43</v>
      </c>
      <c r="O155" s="34">
        <f>I155*0.21</f>
        <v>0</v>
      </c>
      <c r="P155">
        <v>3</v>
      </c>
    </row>
    <row r="156" spans="1:16" ht="30" x14ac:dyDescent="0.25">
      <c r="A156" s="28" t="s">
        <v>44</v>
      </c>
      <c r="B156" s="35"/>
      <c r="E156" s="30" t="s">
        <v>322</v>
      </c>
      <c r="J156" s="36"/>
    </row>
    <row r="157" spans="1:16" x14ac:dyDescent="0.25">
      <c r="A157" s="28" t="s">
        <v>107</v>
      </c>
      <c r="B157" s="35"/>
      <c r="E157" s="40" t="s">
        <v>323</v>
      </c>
      <c r="J157" s="36"/>
    </row>
    <row r="158" spans="1:16" x14ac:dyDescent="0.25">
      <c r="A158" s="28" t="s">
        <v>38</v>
      </c>
      <c r="B158" s="28">
        <v>52</v>
      </c>
      <c r="C158" s="29" t="s">
        <v>324</v>
      </c>
      <c r="D158" s="28" t="s">
        <v>40</v>
      </c>
      <c r="E158" s="30" t="s">
        <v>325</v>
      </c>
      <c r="F158" s="31" t="s">
        <v>105</v>
      </c>
      <c r="G158" s="32">
        <v>2.1</v>
      </c>
      <c r="H158" s="33">
        <v>0</v>
      </c>
      <c r="I158" s="33">
        <f>ROUND(G158*H158,P4)</f>
        <v>0</v>
      </c>
      <c r="J158" s="31" t="s">
        <v>43</v>
      </c>
      <c r="O158" s="34">
        <f>I158*0.21</f>
        <v>0</v>
      </c>
      <c r="P158">
        <v>3</v>
      </c>
    </row>
    <row r="159" spans="1:16" x14ac:dyDescent="0.25">
      <c r="A159" s="28" t="s">
        <v>44</v>
      </c>
      <c r="B159" s="35"/>
      <c r="E159" s="30" t="s">
        <v>326</v>
      </c>
      <c r="J159" s="36"/>
    </row>
    <row r="160" spans="1:16" x14ac:dyDescent="0.25">
      <c r="A160" s="28" t="s">
        <v>107</v>
      </c>
      <c r="B160" s="35"/>
      <c r="E160" s="40" t="s">
        <v>327</v>
      </c>
      <c r="J160" s="36"/>
    </row>
    <row r="161" spans="1:16" x14ac:dyDescent="0.25">
      <c r="A161" s="28" t="s">
        <v>38</v>
      </c>
      <c r="B161" s="28">
        <v>53</v>
      </c>
      <c r="C161" s="29" t="s">
        <v>328</v>
      </c>
      <c r="D161" s="28" t="s">
        <v>40</v>
      </c>
      <c r="E161" s="30" t="s">
        <v>329</v>
      </c>
      <c r="F161" s="31" t="s">
        <v>130</v>
      </c>
      <c r="G161" s="32">
        <v>81.546000000000006</v>
      </c>
      <c r="H161" s="33">
        <v>0</v>
      </c>
      <c r="I161" s="33">
        <f>ROUND(G161*H161,P4)</f>
        <v>0</v>
      </c>
      <c r="J161" s="31" t="s">
        <v>43</v>
      </c>
      <c r="O161" s="34">
        <f>I161*0.21</f>
        <v>0</v>
      </c>
      <c r="P161">
        <v>3</v>
      </c>
    </row>
    <row r="162" spans="1:16" ht="30" x14ac:dyDescent="0.25">
      <c r="A162" s="28" t="s">
        <v>44</v>
      </c>
      <c r="B162" s="35"/>
      <c r="E162" s="30" t="s">
        <v>330</v>
      </c>
      <c r="J162" s="36"/>
    </row>
    <row r="163" spans="1:16" x14ac:dyDescent="0.25">
      <c r="A163" s="28" t="s">
        <v>107</v>
      </c>
      <c r="B163" s="35"/>
      <c r="E163" s="40" t="s">
        <v>331</v>
      </c>
      <c r="J163" s="36"/>
    </row>
    <row r="164" spans="1:16" x14ac:dyDescent="0.25">
      <c r="A164" s="28" t="s">
        <v>38</v>
      </c>
      <c r="B164" s="28">
        <v>54</v>
      </c>
      <c r="C164" s="29" t="s">
        <v>332</v>
      </c>
      <c r="D164" s="28" t="s">
        <v>40</v>
      </c>
      <c r="E164" s="30" t="s">
        <v>333</v>
      </c>
      <c r="F164" s="31" t="s">
        <v>105</v>
      </c>
      <c r="G164" s="32">
        <v>14.678000000000001</v>
      </c>
      <c r="H164" s="33">
        <v>0</v>
      </c>
      <c r="I164" s="33">
        <f>ROUND(G164*H164,P4)</f>
        <v>0</v>
      </c>
      <c r="J164" s="31" t="s">
        <v>43</v>
      </c>
      <c r="O164" s="34">
        <f>I164*0.21</f>
        <v>0</v>
      </c>
      <c r="P164">
        <v>3</v>
      </c>
    </row>
    <row r="165" spans="1:16" x14ac:dyDescent="0.25">
      <c r="A165" s="28" t="s">
        <v>44</v>
      </c>
      <c r="B165" s="35"/>
      <c r="E165" s="30" t="s">
        <v>334</v>
      </c>
      <c r="J165" s="36"/>
    </row>
    <row r="166" spans="1:16" x14ac:dyDescent="0.25">
      <c r="A166" s="28" t="s">
        <v>107</v>
      </c>
      <c r="B166" s="35"/>
      <c r="E166" s="40" t="s">
        <v>335</v>
      </c>
      <c r="J166" s="36"/>
    </row>
    <row r="167" spans="1:16" x14ac:dyDescent="0.25">
      <c r="A167" s="22" t="s">
        <v>35</v>
      </c>
      <c r="B167" s="23"/>
      <c r="C167" s="24" t="s">
        <v>336</v>
      </c>
      <c r="D167" s="25"/>
      <c r="E167" s="22" t="s">
        <v>337</v>
      </c>
      <c r="F167" s="25"/>
      <c r="G167" s="25"/>
      <c r="H167" s="25"/>
      <c r="I167" s="26">
        <f>SUMIFS(I168:I191,A168:A191,"P")</f>
        <v>0</v>
      </c>
      <c r="J167" s="27"/>
    </row>
    <row r="168" spans="1:16" x14ac:dyDescent="0.25">
      <c r="A168" s="28" t="s">
        <v>38</v>
      </c>
      <c r="B168" s="28">
        <v>55</v>
      </c>
      <c r="C168" s="29" t="s">
        <v>338</v>
      </c>
      <c r="D168" s="28" t="s">
        <v>40</v>
      </c>
      <c r="E168" s="30" t="s">
        <v>339</v>
      </c>
      <c r="F168" s="31" t="s">
        <v>130</v>
      </c>
      <c r="G168" s="32">
        <v>6.5860000000000003</v>
      </c>
      <c r="H168" s="33">
        <v>0</v>
      </c>
      <c r="I168" s="33">
        <f>ROUND(G168*H168,P4)</f>
        <v>0</v>
      </c>
      <c r="J168" s="31" t="s">
        <v>43</v>
      </c>
      <c r="O168" s="34">
        <f>I168*0.21</f>
        <v>0</v>
      </c>
      <c r="P168">
        <v>3</v>
      </c>
    </row>
    <row r="169" spans="1:16" ht="30" x14ac:dyDescent="0.25">
      <c r="A169" s="28" t="s">
        <v>44</v>
      </c>
      <c r="B169" s="35"/>
      <c r="E169" s="30" t="s">
        <v>340</v>
      </c>
      <c r="J169" s="36"/>
    </row>
    <row r="170" spans="1:16" x14ac:dyDescent="0.25">
      <c r="A170" s="28" t="s">
        <v>107</v>
      </c>
      <c r="B170" s="35"/>
      <c r="E170" s="40" t="s">
        <v>341</v>
      </c>
      <c r="J170" s="36"/>
    </row>
    <row r="171" spans="1:16" x14ac:dyDescent="0.25">
      <c r="A171" s="28" t="s">
        <v>38</v>
      </c>
      <c r="B171" s="28">
        <v>56</v>
      </c>
      <c r="C171" s="29" t="s">
        <v>342</v>
      </c>
      <c r="D171" s="28" t="s">
        <v>40</v>
      </c>
      <c r="E171" s="30" t="s">
        <v>343</v>
      </c>
      <c r="F171" s="31" t="s">
        <v>130</v>
      </c>
      <c r="G171" s="32">
        <v>11.56</v>
      </c>
      <c r="H171" s="33">
        <v>0</v>
      </c>
      <c r="I171" s="33">
        <f>ROUND(G171*H171,P4)</f>
        <v>0</v>
      </c>
      <c r="J171" s="31" t="s">
        <v>43</v>
      </c>
      <c r="O171" s="34">
        <f>I171*0.21</f>
        <v>0</v>
      </c>
      <c r="P171">
        <v>3</v>
      </c>
    </row>
    <row r="172" spans="1:16" x14ac:dyDescent="0.25">
      <c r="A172" s="28" t="s">
        <v>44</v>
      </c>
      <c r="B172" s="35"/>
      <c r="E172" s="30" t="s">
        <v>344</v>
      </c>
      <c r="J172" s="36"/>
    </row>
    <row r="173" spans="1:16" x14ac:dyDescent="0.25">
      <c r="A173" s="28" t="s">
        <v>107</v>
      </c>
      <c r="B173" s="35"/>
      <c r="E173" s="40" t="s">
        <v>345</v>
      </c>
      <c r="J173" s="36"/>
    </row>
    <row r="174" spans="1:16" x14ac:dyDescent="0.25">
      <c r="A174" s="28" t="s">
        <v>38</v>
      </c>
      <c r="B174" s="28">
        <v>57</v>
      </c>
      <c r="C174" s="29" t="s">
        <v>346</v>
      </c>
      <c r="D174" s="28" t="s">
        <v>40</v>
      </c>
      <c r="E174" s="30" t="s">
        <v>347</v>
      </c>
      <c r="F174" s="31" t="s">
        <v>130</v>
      </c>
      <c r="G174" s="32">
        <v>2.9260000000000002</v>
      </c>
      <c r="H174" s="33">
        <v>0</v>
      </c>
      <c r="I174" s="33">
        <f>ROUND(G174*H174,P4)</f>
        <v>0</v>
      </c>
      <c r="J174" s="31" t="s">
        <v>43</v>
      </c>
      <c r="O174" s="34">
        <f>I174*0.21</f>
        <v>0</v>
      </c>
      <c r="P174">
        <v>3</v>
      </c>
    </row>
    <row r="175" spans="1:16" x14ac:dyDescent="0.25">
      <c r="A175" s="28" t="s">
        <v>44</v>
      </c>
      <c r="B175" s="35"/>
      <c r="E175" s="30" t="s">
        <v>348</v>
      </c>
      <c r="J175" s="36"/>
    </row>
    <row r="176" spans="1:16" x14ac:dyDescent="0.25">
      <c r="A176" s="28" t="s">
        <v>107</v>
      </c>
      <c r="B176" s="35"/>
      <c r="E176" s="40" t="s">
        <v>349</v>
      </c>
      <c r="J176" s="36"/>
    </row>
    <row r="177" spans="1:16" x14ac:dyDescent="0.25">
      <c r="A177" s="28" t="s">
        <v>38</v>
      </c>
      <c r="B177" s="28">
        <v>58</v>
      </c>
      <c r="C177" s="29" t="s">
        <v>350</v>
      </c>
      <c r="D177" s="28" t="s">
        <v>40</v>
      </c>
      <c r="E177" s="30" t="s">
        <v>351</v>
      </c>
      <c r="F177" s="31" t="s">
        <v>130</v>
      </c>
      <c r="G177" s="32">
        <v>23.4</v>
      </c>
      <c r="H177" s="33">
        <v>0</v>
      </c>
      <c r="I177" s="33">
        <f>ROUND(G177*H177,P4)</f>
        <v>0</v>
      </c>
      <c r="J177" s="31" t="s">
        <v>43</v>
      </c>
      <c r="O177" s="34">
        <f>I177*0.21</f>
        <v>0</v>
      </c>
      <c r="P177">
        <v>3</v>
      </c>
    </row>
    <row r="178" spans="1:16" x14ac:dyDescent="0.25">
      <c r="A178" s="28" t="s">
        <v>44</v>
      </c>
      <c r="B178" s="35"/>
      <c r="E178" s="30" t="s">
        <v>352</v>
      </c>
      <c r="J178" s="36"/>
    </row>
    <row r="179" spans="1:16" x14ac:dyDescent="0.25">
      <c r="A179" s="28" t="s">
        <v>107</v>
      </c>
      <c r="B179" s="35"/>
      <c r="E179" s="40" t="s">
        <v>353</v>
      </c>
      <c r="J179" s="36"/>
    </row>
    <row r="180" spans="1:16" ht="30" x14ac:dyDescent="0.25">
      <c r="A180" s="28" t="s">
        <v>38</v>
      </c>
      <c r="B180" s="28">
        <v>59</v>
      </c>
      <c r="C180" s="29" t="s">
        <v>354</v>
      </c>
      <c r="D180" s="28" t="s">
        <v>40</v>
      </c>
      <c r="E180" s="30" t="s">
        <v>355</v>
      </c>
      <c r="F180" s="31" t="s">
        <v>130</v>
      </c>
      <c r="G180" s="32">
        <v>9.6</v>
      </c>
      <c r="H180" s="33">
        <v>0</v>
      </c>
      <c r="I180" s="33">
        <f>ROUND(G180*H180,P4)</f>
        <v>0</v>
      </c>
      <c r="J180" s="31" t="s">
        <v>43</v>
      </c>
      <c r="O180" s="34">
        <f>I180*0.21</f>
        <v>0</v>
      </c>
      <c r="P180">
        <v>3</v>
      </c>
    </row>
    <row r="181" spans="1:16" ht="30" x14ac:dyDescent="0.25">
      <c r="A181" s="28" t="s">
        <v>44</v>
      </c>
      <c r="B181" s="35"/>
      <c r="E181" s="30" t="s">
        <v>356</v>
      </c>
      <c r="J181" s="36"/>
    </row>
    <row r="182" spans="1:16" x14ac:dyDescent="0.25">
      <c r="A182" s="28" t="s">
        <v>107</v>
      </c>
      <c r="B182" s="35"/>
      <c r="E182" s="40" t="s">
        <v>357</v>
      </c>
      <c r="J182" s="36"/>
    </row>
    <row r="183" spans="1:16" x14ac:dyDescent="0.25">
      <c r="A183" s="28" t="s">
        <v>38</v>
      </c>
      <c r="B183" s="28">
        <v>60</v>
      </c>
      <c r="C183" s="29" t="s">
        <v>358</v>
      </c>
      <c r="D183" s="28" t="s">
        <v>40</v>
      </c>
      <c r="E183" s="30" t="s">
        <v>359</v>
      </c>
      <c r="F183" s="31" t="s">
        <v>130</v>
      </c>
      <c r="G183" s="32">
        <v>11.273</v>
      </c>
      <c r="H183" s="33">
        <v>0</v>
      </c>
      <c r="I183" s="33">
        <f>ROUND(G183*H183,P4)</f>
        <v>0</v>
      </c>
      <c r="J183" s="31" t="s">
        <v>43</v>
      </c>
      <c r="O183" s="34">
        <f>I183*0.21</f>
        <v>0</v>
      </c>
      <c r="P183">
        <v>3</v>
      </c>
    </row>
    <row r="184" spans="1:16" ht="30" x14ac:dyDescent="0.25">
      <c r="A184" s="28" t="s">
        <v>44</v>
      </c>
      <c r="B184" s="35"/>
      <c r="E184" s="30" t="s">
        <v>360</v>
      </c>
      <c r="J184" s="36"/>
    </row>
    <row r="185" spans="1:16" x14ac:dyDescent="0.25">
      <c r="A185" s="28" t="s">
        <v>107</v>
      </c>
      <c r="B185" s="35"/>
      <c r="E185" s="40" t="s">
        <v>361</v>
      </c>
      <c r="J185" s="36"/>
    </row>
    <row r="186" spans="1:16" x14ac:dyDescent="0.25">
      <c r="A186" s="28" t="s">
        <v>38</v>
      </c>
      <c r="B186" s="28">
        <v>61</v>
      </c>
      <c r="C186" s="29" t="s">
        <v>362</v>
      </c>
      <c r="D186" s="28" t="s">
        <v>40</v>
      </c>
      <c r="E186" s="30" t="s">
        <v>363</v>
      </c>
      <c r="F186" s="31" t="s">
        <v>130</v>
      </c>
      <c r="G186" s="32">
        <v>53.377000000000002</v>
      </c>
      <c r="H186" s="33">
        <v>0</v>
      </c>
      <c r="I186" s="33">
        <f>ROUND(G186*H186,P4)</f>
        <v>0</v>
      </c>
      <c r="J186" s="31" t="s">
        <v>43</v>
      </c>
      <c r="O186" s="34">
        <f>I186*0.21</f>
        <v>0</v>
      </c>
      <c r="P186">
        <v>3</v>
      </c>
    </row>
    <row r="187" spans="1:16" ht="30" x14ac:dyDescent="0.25">
      <c r="A187" s="28" t="s">
        <v>44</v>
      </c>
      <c r="B187" s="35"/>
      <c r="E187" s="30" t="s">
        <v>364</v>
      </c>
      <c r="J187" s="36"/>
    </row>
    <row r="188" spans="1:16" x14ac:dyDescent="0.25">
      <c r="A188" s="28" t="s">
        <v>107</v>
      </c>
      <c r="B188" s="35"/>
      <c r="E188" s="40" t="s">
        <v>365</v>
      </c>
      <c r="J188" s="36"/>
    </row>
    <row r="189" spans="1:16" x14ac:dyDescent="0.25">
      <c r="A189" s="28" t="s">
        <v>38</v>
      </c>
      <c r="B189" s="28">
        <v>62</v>
      </c>
      <c r="C189" s="29" t="s">
        <v>366</v>
      </c>
      <c r="D189" s="28" t="s">
        <v>40</v>
      </c>
      <c r="E189" s="30" t="s">
        <v>367</v>
      </c>
      <c r="F189" s="31" t="s">
        <v>130</v>
      </c>
      <c r="G189" s="32">
        <v>1.42</v>
      </c>
      <c r="H189" s="33">
        <v>0</v>
      </c>
      <c r="I189" s="33">
        <f>ROUND(G189*H189,P4)</f>
        <v>0</v>
      </c>
      <c r="J189" s="31" t="s">
        <v>43</v>
      </c>
      <c r="O189" s="34">
        <f>I189*0.21</f>
        <v>0</v>
      </c>
      <c r="P189">
        <v>3</v>
      </c>
    </row>
    <row r="190" spans="1:16" x14ac:dyDescent="0.25">
      <c r="A190" s="28" t="s">
        <v>44</v>
      </c>
      <c r="B190" s="35"/>
      <c r="E190" s="30" t="s">
        <v>368</v>
      </c>
      <c r="J190" s="36"/>
    </row>
    <row r="191" spans="1:16" x14ac:dyDescent="0.25">
      <c r="A191" s="28" t="s">
        <v>107</v>
      </c>
      <c r="B191" s="35"/>
      <c r="E191" s="40" t="s">
        <v>369</v>
      </c>
      <c r="J191" s="36"/>
    </row>
    <row r="192" spans="1:16" x14ac:dyDescent="0.25">
      <c r="A192" s="22" t="s">
        <v>35</v>
      </c>
      <c r="B192" s="23"/>
      <c r="C192" s="24" t="s">
        <v>370</v>
      </c>
      <c r="D192" s="25"/>
      <c r="E192" s="22" t="s">
        <v>371</v>
      </c>
      <c r="F192" s="25"/>
      <c r="G192" s="25"/>
      <c r="H192" s="25"/>
      <c r="I192" s="26">
        <f>SUMIFS(I193:I226,A193:A226,"P")</f>
        <v>0</v>
      </c>
      <c r="J192" s="27"/>
    </row>
    <row r="193" spans="1:16" x14ac:dyDescent="0.25">
      <c r="A193" s="28" t="s">
        <v>38</v>
      </c>
      <c r="B193" s="28">
        <v>63</v>
      </c>
      <c r="C193" s="29" t="s">
        <v>372</v>
      </c>
      <c r="D193" s="28" t="s">
        <v>40</v>
      </c>
      <c r="E193" s="30" t="s">
        <v>373</v>
      </c>
      <c r="F193" s="31" t="s">
        <v>143</v>
      </c>
      <c r="G193" s="32">
        <v>350.87900000000002</v>
      </c>
      <c r="H193" s="33">
        <v>0</v>
      </c>
      <c r="I193" s="33">
        <f>ROUND(G193*H193,P4)</f>
        <v>0</v>
      </c>
      <c r="J193" s="31" t="s">
        <v>43</v>
      </c>
      <c r="O193" s="34">
        <f>I193*0.21</f>
        <v>0</v>
      </c>
      <c r="P193">
        <v>3</v>
      </c>
    </row>
    <row r="194" spans="1:16" x14ac:dyDescent="0.25">
      <c r="A194" s="28" t="s">
        <v>44</v>
      </c>
      <c r="B194" s="35"/>
      <c r="E194" s="30" t="s">
        <v>374</v>
      </c>
      <c r="J194" s="36"/>
    </row>
    <row r="195" spans="1:16" x14ac:dyDescent="0.25">
      <c r="A195" s="28" t="s">
        <v>107</v>
      </c>
      <c r="B195" s="35"/>
      <c r="E195" s="40" t="s">
        <v>375</v>
      </c>
      <c r="J195" s="36"/>
    </row>
    <row r="196" spans="1:16" x14ac:dyDescent="0.25">
      <c r="A196" s="28" t="s">
        <v>38</v>
      </c>
      <c r="B196" s="28">
        <v>64</v>
      </c>
      <c r="C196" s="29" t="s">
        <v>376</v>
      </c>
      <c r="D196" s="28" t="s">
        <v>64</v>
      </c>
      <c r="E196" s="30" t="s">
        <v>377</v>
      </c>
      <c r="F196" s="31" t="s">
        <v>143</v>
      </c>
      <c r="G196" s="32">
        <v>259.05599999999998</v>
      </c>
      <c r="H196" s="33">
        <v>0</v>
      </c>
      <c r="I196" s="33">
        <f>ROUND(G196*H196,P4)</f>
        <v>0</v>
      </c>
      <c r="J196" s="31" t="s">
        <v>43</v>
      </c>
      <c r="O196" s="34">
        <f>I196*0.21</f>
        <v>0</v>
      </c>
      <c r="P196">
        <v>3</v>
      </c>
    </row>
    <row r="197" spans="1:16" ht="30" x14ac:dyDescent="0.25">
      <c r="A197" s="28" t="s">
        <v>44</v>
      </c>
      <c r="B197" s="35"/>
      <c r="E197" s="30" t="s">
        <v>378</v>
      </c>
      <c r="J197" s="36"/>
    </row>
    <row r="198" spans="1:16" x14ac:dyDescent="0.25">
      <c r="A198" s="28" t="s">
        <v>107</v>
      </c>
      <c r="B198" s="35"/>
      <c r="E198" s="40" t="s">
        <v>379</v>
      </c>
      <c r="J198" s="36"/>
    </row>
    <row r="199" spans="1:16" x14ac:dyDescent="0.25">
      <c r="A199" s="28" t="s">
        <v>38</v>
      </c>
      <c r="B199" s="28">
        <v>65</v>
      </c>
      <c r="C199" s="29" t="s">
        <v>376</v>
      </c>
      <c r="D199" s="28" t="s">
        <v>68</v>
      </c>
      <c r="E199" s="30" t="s">
        <v>377</v>
      </c>
      <c r="F199" s="31" t="s">
        <v>143</v>
      </c>
      <c r="G199" s="32">
        <v>185.44399999999999</v>
      </c>
      <c r="H199" s="33">
        <v>0</v>
      </c>
      <c r="I199" s="33">
        <f>ROUND(G199*H199,P4)</f>
        <v>0</v>
      </c>
      <c r="J199" s="31" t="s">
        <v>43</v>
      </c>
      <c r="O199" s="34">
        <f>I199*0.21</f>
        <v>0</v>
      </c>
      <c r="P199">
        <v>3</v>
      </c>
    </row>
    <row r="200" spans="1:16" ht="30" x14ac:dyDescent="0.25">
      <c r="A200" s="28" t="s">
        <v>44</v>
      </c>
      <c r="B200" s="35"/>
      <c r="E200" s="30" t="s">
        <v>380</v>
      </c>
      <c r="J200" s="36"/>
    </row>
    <row r="201" spans="1:16" x14ac:dyDescent="0.25">
      <c r="A201" s="28" t="s">
        <v>107</v>
      </c>
      <c r="B201" s="35"/>
      <c r="E201" s="40" t="s">
        <v>381</v>
      </c>
      <c r="J201" s="36"/>
    </row>
    <row r="202" spans="1:16" x14ac:dyDescent="0.25">
      <c r="A202" s="28" t="s">
        <v>38</v>
      </c>
      <c r="B202" s="28">
        <v>66</v>
      </c>
      <c r="C202" s="29" t="s">
        <v>382</v>
      </c>
      <c r="D202" s="28" t="s">
        <v>40</v>
      </c>
      <c r="E202" s="30" t="s">
        <v>383</v>
      </c>
      <c r="F202" s="31" t="s">
        <v>143</v>
      </c>
      <c r="G202" s="32">
        <v>117.6</v>
      </c>
      <c r="H202" s="33">
        <v>0</v>
      </c>
      <c r="I202" s="33">
        <f>ROUND(G202*H202,P4)</f>
        <v>0</v>
      </c>
      <c r="J202" s="31" t="s">
        <v>43</v>
      </c>
      <c r="O202" s="34">
        <f>I202*0.21</f>
        <v>0</v>
      </c>
      <c r="P202">
        <v>3</v>
      </c>
    </row>
    <row r="203" spans="1:16" x14ac:dyDescent="0.25">
      <c r="A203" s="28" t="s">
        <v>44</v>
      </c>
      <c r="B203" s="35"/>
      <c r="E203" s="30" t="s">
        <v>384</v>
      </c>
      <c r="J203" s="36"/>
    </row>
    <row r="204" spans="1:16" x14ac:dyDescent="0.25">
      <c r="A204" s="28" t="s">
        <v>107</v>
      </c>
      <c r="B204" s="35"/>
      <c r="E204" s="40" t="s">
        <v>385</v>
      </c>
      <c r="J204" s="36"/>
    </row>
    <row r="205" spans="1:16" x14ac:dyDescent="0.25">
      <c r="A205" s="28" t="s">
        <v>38</v>
      </c>
      <c r="B205" s="28">
        <v>67</v>
      </c>
      <c r="C205" s="29" t="s">
        <v>386</v>
      </c>
      <c r="D205" s="28" t="s">
        <v>40</v>
      </c>
      <c r="E205" s="30" t="s">
        <v>387</v>
      </c>
      <c r="F205" s="31" t="s">
        <v>143</v>
      </c>
      <c r="G205" s="32">
        <v>350.87900000000002</v>
      </c>
      <c r="H205" s="33">
        <v>0</v>
      </c>
      <c r="I205" s="33">
        <f>ROUND(G205*H205,P4)</f>
        <v>0</v>
      </c>
      <c r="J205" s="31" t="s">
        <v>43</v>
      </c>
      <c r="O205" s="34">
        <f>I205*0.21</f>
        <v>0</v>
      </c>
      <c r="P205">
        <v>3</v>
      </c>
    </row>
    <row r="206" spans="1:16" x14ac:dyDescent="0.25">
      <c r="A206" s="28" t="s">
        <v>44</v>
      </c>
      <c r="B206" s="35"/>
      <c r="E206" s="30" t="s">
        <v>388</v>
      </c>
      <c r="J206" s="36"/>
    </row>
    <row r="207" spans="1:16" x14ac:dyDescent="0.25">
      <c r="A207" s="28" t="s">
        <v>107</v>
      </c>
      <c r="B207" s="35"/>
      <c r="E207" s="40" t="s">
        <v>389</v>
      </c>
      <c r="J207" s="36"/>
    </row>
    <row r="208" spans="1:16" x14ac:dyDescent="0.25">
      <c r="A208" s="28" t="s">
        <v>38</v>
      </c>
      <c r="B208" s="28">
        <v>68</v>
      </c>
      <c r="C208" s="29" t="s">
        <v>390</v>
      </c>
      <c r="D208" s="28" t="s">
        <v>40</v>
      </c>
      <c r="E208" s="30" t="s">
        <v>391</v>
      </c>
      <c r="F208" s="31" t="s">
        <v>143</v>
      </c>
      <c r="G208" s="32">
        <v>868.74099999999999</v>
      </c>
      <c r="H208" s="33">
        <v>0</v>
      </c>
      <c r="I208" s="33">
        <f>ROUND(G208*H208,P4)</f>
        <v>0</v>
      </c>
      <c r="J208" s="31" t="s">
        <v>43</v>
      </c>
      <c r="O208" s="34">
        <f>I208*0.21</f>
        <v>0</v>
      </c>
      <c r="P208">
        <v>3</v>
      </c>
    </row>
    <row r="209" spans="1:16" x14ac:dyDescent="0.25">
      <c r="A209" s="28" t="s">
        <v>44</v>
      </c>
      <c r="B209" s="35"/>
      <c r="E209" s="30" t="s">
        <v>392</v>
      </c>
      <c r="J209" s="36"/>
    </row>
    <row r="210" spans="1:16" x14ac:dyDescent="0.25">
      <c r="A210" s="28" t="s">
        <v>107</v>
      </c>
      <c r="B210" s="35"/>
      <c r="E210" s="40" t="s">
        <v>393</v>
      </c>
      <c r="J210" s="36"/>
    </row>
    <row r="211" spans="1:16" x14ac:dyDescent="0.25">
      <c r="A211" s="28" t="s">
        <v>38</v>
      </c>
      <c r="B211" s="28">
        <v>69</v>
      </c>
      <c r="C211" s="29" t="s">
        <v>394</v>
      </c>
      <c r="D211" s="28" t="s">
        <v>40</v>
      </c>
      <c r="E211" s="30" t="s">
        <v>395</v>
      </c>
      <c r="F211" s="31" t="s">
        <v>143</v>
      </c>
      <c r="G211" s="32">
        <v>25</v>
      </c>
      <c r="H211" s="33">
        <v>0</v>
      </c>
      <c r="I211" s="33">
        <f>ROUND(G211*H211,P4)</f>
        <v>0</v>
      </c>
      <c r="J211" s="31" t="s">
        <v>43</v>
      </c>
      <c r="O211" s="34">
        <f>I211*0.21</f>
        <v>0</v>
      </c>
      <c r="P211">
        <v>3</v>
      </c>
    </row>
    <row r="212" spans="1:16" ht="30" x14ac:dyDescent="0.25">
      <c r="A212" s="28" t="s">
        <v>44</v>
      </c>
      <c r="B212" s="35"/>
      <c r="E212" s="30" t="s">
        <v>396</v>
      </c>
      <c r="J212" s="36"/>
    </row>
    <row r="213" spans="1:16" x14ac:dyDescent="0.25">
      <c r="A213" s="28" t="s">
        <v>107</v>
      </c>
      <c r="B213" s="35"/>
      <c r="E213" s="40" t="s">
        <v>397</v>
      </c>
      <c r="J213" s="36"/>
    </row>
    <row r="214" spans="1:16" x14ac:dyDescent="0.25">
      <c r="A214" s="28" t="s">
        <v>38</v>
      </c>
      <c r="B214" s="28">
        <v>70</v>
      </c>
      <c r="C214" s="29" t="s">
        <v>398</v>
      </c>
      <c r="D214" s="28" t="s">
        <v>40</v>
      </c>
      <c r="E214" s="30" t="s">
        <v>399</v>
      </c>
      <c r="F214" s="31" t="s">
        <v>143</v>
      </c>
      <c r="G214" s="32">
        <v>26</v>
      </c>
      <c r="H214" s="33">
        <v>0</v>
      </c>
      <c r="I214" s="33">
        <f>ROUND(G214*H214,P4)</f>
        <v>0</v>
      </c>
      <c r="J214" s="31" t="s">
        <v>43</v>
      </c>
      <c r="O214" s="34">
        <f>I214*0.21</f>
        <v>0</v>
      </c>
      <c r="P214">
        <v>3</v>
      </c>
    </row>
    <row r="215" spans="1:16" x14ac:dyDescent="0.25">
      <c r="A215" s="28" t="s">
        <v>44</v>
      </c>
      <c r="B215" s="35"/>
      <c r="E215" s="30" t="s">
        <v>400</v>
      </c>
      <c r="J215" s="36"/>
    </row>
    <row r="216" spans="1:16" x14ac:dyDescent="0.25">
      <c r="A216" s="28" t="s">
        <v>107</v>
      </c>
      <c r="B216" s="35"/>
      <c r="E216" s="40" t="s">
        <v>401</v>
      </c>
      <c r="J216" s="36"/>
    </row>
    <row r="217" spans="1:16" x14ac:dyDescent="0.25">
      <c r="A217" s="28" t="s">
        <v>38</v>
      </c>
      <c r="B217" s="28">
        <v>71</v>
      </c>
      <c r="C217" s="29" t="s">
        <v>402</v>
      </c>
      <c r="D217" s="28" t="s">
        <v>40</v>
      </c>
      <c r="E217" s="30" t="s">
        <v>403</v>
      </c>
      <c r="F217" s="31" t="s">
        <v>143</v>
      </c>
      <c r="G217" s="32">
        <v>387.34199999999998</v>
      </c>
      <c r="H217" s="33">
        <v>0</v>
      </c>
      <c r="I217" s="33">
        <f>ROUND(G217*H217,P4)</f>
        <v>0</v>
      </c>
      <c r="J217" s="31" t="s">
        <v>43</v>
      </c>
      <c r="O217" s="34">
        <f>I217*0.21</f>
        <v>0</v>
      </c>
      <c r="P217">
        <v>3</v>
      </c>
    </row>
    <row r="218" spans="1:16" x14ac:dyDescent="0.25">
      <c r="A218" s="28" t="s">
        <v>44</v>
      </c>
      <c r="B218" s="35"/>
      <c r="E218" s="30" t="s">
        <v>404</v>
      </c>
      <c r="J218" s="36"/>
    </row>
    <row r="219" spans="1:16" x14ac:dyDescent="0.25">
      <c r="A219" s="28" t="s">
        <v>38</v>
      </c>
      <c r="B219" s="28">
        <v>72</v>
      </c>
      <c r="C219" s="29" t="s">
        <v>405</v>
      </c>
      <c r="D219" s="28" t="s">
        <v>40</v>
      </c>
      <c r="E219" s="30" t="s">
        <v>406</v>
      </c>
      <c r="F219" s="31" t="s">
        <v>143</v>
      </c>
      <c r="G219" s="32">
        <v>398.19900000000001</v>
      </c>
      <c r="H219" s="33">
        <v>0</v>
      </c>
      <c r="I219" s="33">
        <f>ROUND(G219*H219,P4)</f>
        <v>0</v>
      </c>
      <c r="J219" s="31" t="s">
        <v>43</v>
      </c>
      <c r="O219" s="34">
        <f>I219*0.21</f>
        <v>0</v>
      </c>
      <c r="P219">
        <v>3</v>
      </c>
    </row>
    <row r="220" spans="1:16" x14ac:dyDescent="0.25">
      <c r="A220" s="28" t="s">
        <v>44</v>
      </c>
      <c r="B220" s="35"/>
      <c r="E220" s="30" t="s">
        <v>407</v>
      </c>
      <c r="J220" s="36"/>
    </row>
    <row r="221" spans="1:16" x14ac:dyDescent="0.25">
      <c r="A221" s="28" t="s">
        <v>107</v>
      </c>
      <c r="B221" s="35"/>
      <c r="E221" s="40" t="s">
        <v>408</v>
      </c>
      <c r="J221" s="36"/>
    </row>
    <row r="222" spans="1:16" x14ac:dyDescent="0.25">
      <c r="A222" s="28" t="s">
        <v>38</v>
      </c>
      <c r="B222" s="28">
        <v>73</v>
      </c>
      <c r="C222" s="29" t="s">
        <v>409</v>
      </c>
      <c r="D222" s="28" t="s">
        <v>40</v>
      </c>
      <c r="E222" s="30" t="s">
        <v>410</v>
      </c>
      <c r="F222" s="31" t="s">
        <v>143</v>
      </c>
      <c r="G222" s="32">
        <v>325.42599999999999</v>
      </c>
      <c r="H222" s="33">
        <v>0</v>
      </c>
      <c r="I222" s="33">
        <f>ROUND(G222*H222,P4)</f>
        <v>0</v>
      </c>
      <c r="J222" s="31" t="s">
        <v>43</v>
      </c>
      <c r="O222" s="34">
        <f>I222*0.21</f>
        <v>0</v>
      </c>
      <c r="P222">
        <v>3</v>
      </c>
    </row>
    <row r="223" spans="1:16" ht="30" x14ac:dyDescent="0.25">
      <c r="A223" s="28" t="s">
        <v>44</v>
      </c>
      <c r="B223" s="35"/>
      <c r="E223" s="30" t="s">
        <v>411</v>
      </c>
      <c r="J223" s="36"/>
    </row>
    <row r="224" spans="1:16" x14ac:dyDescent="0.25">
      <c r="A224" s="28" t="s">
        <v>107</v>
      </c>
      <c r="B224" s="35"/>
      <c r="E224" s="40" t="s">
        <v>412</v>
      </c>
      <c r="J224" s="36"/>
    </row>
    <row r="225" spans="1:16" x14ac:dyDescent="0.25">
      <c r="A225" s="28" t="s">
        <v>38</v>
      </c>
      <c r="B225" s="28">
        <v>74</v>
      </c>
      <c r="C225" s="29" t="s">
        <v>413</v>
      </c>
      <c r="D225" s="28" t="s">
        <v>40</v>
      </c>
      <c r="E225" s="30" t="s">
        <v>414</v>
      </c>
      <c r="F225" s="31" t="s">
        <v>143</v>
      </c>
      <c r="G225" s="32">
        <v>83.2</v>
      </c>
      <c r="H225" s="33">
        <v>0</v>
      </c>
      <c r="I225" s="33">
        <f>ROUND(G225*H225,P4)</f>
        <v>0</v>
      </c>
      <c r="J225" s="31" t="s">
        <v>43</v>
      </c>
      <c r="O225" s="34">
        <f>I225*0.21</f>
        <v>0</v>
      </c>
      <c r="P225">
        <v>3</v>
      </c>
    </row>
    <row r="226" spans="1:16" x14ac:dyDescent="0.25">
      <c r="A226" s="28" t="s">
        <v>44</v>
      </c>
      <c r="B226" s="35"/>
      <c r="E226" s="30" t="s">
        <v>415</v>
      </c>
      <c r="J226" s="36"/>
    </row>
    <row r="227" spans="1:16" x14ac:dyDescent="0.25">
      <c r="A227" s="22" t="s">
        <v>35</v>
      </c>
      <c r="B227" s="23"/>
      <c r="C227" s="24" t="s">
        <v>416</v>
      </c>
      <c r="D227" s="25"/>
      <c r="E227" s="22" t="s">
        <v>417</v>
      </c>
      <c r="F227" s="25"/>
      <c r="G227" s="25"/>
      <c r="H227" s="25"/>
      <c r="I227" s="26">
        <f>SUMIFS(I228:I248,A228:A248,"P")</f>
        <v>0</v>
      </c>
      <c r="J227" s="27"/>
    </row>
    <row r="228" spans="1:16" ht="30" x14ac:dyDescent="0.25">
      <c r="A228" s="28" t="s">
        <v>38</v>
      </c>
      <c r="B228" s="28">
        <v>75</v>
      </c>
      <c r="C228" s="29" t="s">
        <v>418</v>
      </c>
      <c r="D228" s="28" t="s">
        <v>40</v>
      </c>
      <c r="E228" s="30" t="s">
        <v>419</v>
      </c>
      <c r="F228" s="31" t="s">
        <v>143</v>
      </c>
      <c r="G228" s="32">
        <v>119.1</v>
      </c>
      <c r="H228" s="33">
        <v>0</v>
      </c>
      <c r="I228" s="33">
        <f>ROUND(G228*H228,P4)</f>
        <v>0</v>
      </c>
      <c r="J228" s="31" t="s">
        <v>43</v>
      </c>
      <c r="O228" s="34">
        <f>I228*0.21</f>
        <v>0</v>
      </c>
      <c r="P228">
        <v>3</v>
      </c>
    </row>
    <row r="229" spans="1:16" x14ac:dyDescent="0.25">
      <c r="A229" s="28" t="s">
        <v>44</v>
      </c>
      <c r="B229" s="35"/>
      <c r="E229" s="30" t="s">
        <v>420</v>
      </c>
      <c r="J229" s="36"/>
    </row>
    <row r="230" spans="1:16" x14ac:dyDescent="0.25">
      <c r="A230" s="28" t="s">
        <v>107</v>
      </c>
      <c r="B230" s="35"/>
      <c r="E230" s="40" t="s">
        <v>421</v>
      </c>
      <c r="J230" s="36"/>
    </row>
    <row r="231" spans="1:16" ht="30" x14ac:dyDescent="0.25">
      <c r="A231" s="28" t="s">
        <v>38</v>
      </c>
      <c r="B231" s="28">
        <v>76</v>
      </c>
      <c r="C231" s="29" t="s">
        <v>422</v>
      </c>
      <c r="D231" s="28" t="s">
        <v>40</v>
      </c>
      <c r="E231" s="30" t="s">
        <v>423</v>
      </c>
      <c r="F231" s="31" t="s">
        <v>143</v>
      </c>
      <c r="G231" s="32">
        <v>36.6</v>
      </c>
      <c r="H231" s="33">
        <v>0</v>
      </c>
      <c r="I231" s="33">
        <f>ROUND(G231*H231,P4)</f>
        <v>0</v>
      </c>
      <c r="J231" s="31" t="s">
        <v>43</v>
      </c>
      <c r="O231" s="34">
        <f>I231*0.21</f>
        <v>0</v>
      </c>
      <c r="P231">
        <v>3</v>
      </c>
    </row>
    <row r="232" spans="1:16" x14ac:dyDescent="0.25">
      <c r="A232" s="28" t="s">
        <v>44</v>
      </c>
      <c r="B232" s="35"/>
      <c r="E232" s="30" t="s">
        <v>424</v>
      </c>
      <c r="J232" s="36"/>
    </row>
    <row r="233" spans="1:16" x14ac:dyDescent="0.25">
      <c r="A233" s="28" t="s">
        <v>107</v>
      </c>
      <c r="B233" s="35"/>
      <c r="E233" s="40" t="s">
        <v>425</v>
      </c>
      <c r="J233" s="36"/>
    </row>
    <row r="234" spans="1:16" x14ac:dyDescent="0.25">
      <c r="A234" s="28" t="s">
        <v>38</v>
      </c>
      <c r="B234" s="28">
        <v>77</v>
      </c>
      <c r="C234" s="29" t="s">
        <v>426</v>
      </c>
      <c r="D234" s="28" t="s">
        <v>40</v>
      </c>
      <c r="E234" s="30" t="s">
        <v>427</v>
      </c>
      <c r="F234" s="31" t="s">
        <v>143</v>
      </c>
      <c r="G234" s="32">
        <v>74.34</v>
      </c>
      <c r="H234" s="33">
        <v>0</v>
      </c>
      <c r="I234" s="33">
        <f>ROUND(G234*H234,P4)</f>
        <v>0</v>
      </c>
      <c r="J234" s="31" t="s">
        <v>43</v>
      </c>
      <c r="O234" s="34">
        <f>I234*0.21</f>
        <v>0</v>
      </c>
      <c r="P234">
        <v>3</v>
      </c>
    </row>
    <row r="235" spans="1:16" x14ac:dyDescent="0.25">
      <c r="A235" s="28" t="s">
        <v>44</v>
      </c>
      <c r="B235" s="35"/>
      <c r="E235" s="30" t="s">
        <v>428</v>
      </c>
      <c r="J235" s="36"/>
    </row>
    <row r="236" spans="1:16" x14ac:dyDescent="0.25">
      <c r="A236" s="28" t="s">
        <v>107</v>
      </c>
      <c r="B236" s="35"/>
      <c r="E236" s="40" t="s">
        <v>429</v>
      </c>
      <c r="J236" s="36"/>
    </row>
    <row r="237" spans="1:16" x14ac:dyDescent="0.25">
      <c r="A237" s="28" t="s">
        <v>38</v>
      </c>
      <c r="B237" s="28">
        <v>78</v>
      </c>
      <c r="C237" s="29" t="s">
        <v>430</v>
      </c>
      <c r="D237" s="28" t="s">
        <v>40</v>
      </c>
      <c r="E237" s="30" t="s">
        <v>431</v>
      </c>
      <c r="F237" s="31" t="s">
        <v>143</v>
      </c>
      <c r="G237" s="32">
        <v>16.52</v>
      </c>
      <c r="H237" s="33">
        <v>0</v>
      </c>
      <c r="I237" s="33">
        <f>ROUND(G237*H237,P4)</f>
        <v>0</v>
      </c>
      <c r="J237" s="31" t="s">
        <v>43</v>
      </c>
      <c r="O237" s="34">
        <f>I237*0.21</f>
        <v>0</v>
      </c>
      <c r="P237">
        <v>3</v>
      </c>
    </row>
    <row r="238" spans="1:16" ht="30" x14ac:dyDescent="0.25">
      <c r="A238" s="28" t="s">
        <v>44</v>
      </c>
      <c r="B238" s="35"/>
      <c r="E238" s="30" t="s">
        <v>432</v>
      </c>
      <c r="J238" s="36"/>
    </row>
    <row r="239" spans="1:16" x14ac:dyDescent="0.25">
      <c r="A239" s="28" t="s">
        <v>107</v>
      </c>
      <c r="B239" s="35"/>
      <c r="E239" s="40" t="s">
        <v>433</v>
      </c>
      <c r="J239" s="36"/>
    </row>
    <row r="240" spans="1:16" x14ac:dyDescent="0.25">
      <c r="A240" s="28" t="s">
        <v>38</v>
      </c>
      <c r="B240" s="28">
        <v>79</v>
      </c>
      <c r="C240" s="29" t="s">
        <v>434</v>
      </c>
      <c r="D240" s="28" t="s">
        <v>40</v>
      </c>
      <c r="E240" s="30" t="s">
        <v>435</v>
      </c>
      <c r="F240" s="31" t="s">
        <v>143</v>
      </c>
      <c r="G240" s="32">
        <v>155.69999999999999</v>
      </c>
      <c r="H240" s="33">
        <v>0</v>
      </c>
      <c r="I240" s="33">
        <f>ROUND(G240*H240,P4)</f>
        <v>0</v>
      </c>
      <c r="J240" s="31" t="s">
        <v>43</v>
      </c>
      <c r="O240" s="34">
        <f>I240*0.21</f>
        <v>0</v>
      </c>
      <c r="P240">
        <v>3</v>
      </c>
    </row>
    <row r="241" spans="1:16" ht="30" x14ac:dyDescent="0.25">
      <c r="A241" s="28" t="s">
        <v>44</v>
      </c>
      <c r="B241" s="35"/>
      <c r="E241" s="30" t="s">
        <v>436</v>
      </c>
      <c r="J241" s="36"/>
    </row>
    <row r="242" spans="1:16" x14ac:dyDescent="0.25">
      <c r="A242" s="28" t="s">
        <v>107</v>
      </c>
      <c r="B242" s="35"/>
      <c r="E242" s="40" t="s">
        <v>437</v>
      </c>
      <c r="J242" s="36"/>
    </row>
    <row r="243" spans="1:16" x14ac:dyDescent="0.25">
      <c r="A243" s="28" t="s">
        <v>38</v>
      </c>
      <c r="B243" s="28">
        <v>80</v>
      </c>
      <c r="C243" s="29" t="s">
        <v>438</v>
      </c>
      <c r="D243" s="28" t="s">
        <v>40</v>
      </c>
      <c r="E243" s="30" t="s">
        <v>439</v>
      </c>
      <c r="F243" s="31" t="s">
        <v>143</v>
      </c>
      <c r="G243" s="32">
        <v>44.783999999999999</v>
      </c>
      <c r="H243" s="33">
        <v>0</v>
      </c>
      <c r="I243" s="33">
        <f>ROUND(G243*H243,P4)</f>
        <v>0</v>
      </c>
      <c r="J243" s="31" t="s">
        <v>43</v>
      </c>
      <c r="O243" s="34">
        <f>I243*0.21</f>
        <v>0</v>
      </c>
      <c r="P243">
        <v>3</v>
      </c>
    </row>
    <row r="244" spans="1:16" x14ac:dyDescent="0.25">
      <c r="A244" s="28" t="s">
        <v>44</v>
      </c>
      <c r="B244" s="35"/>
      <c r="E244" s="30" t="s">
        <v>440</v>
      </c>
      <c r="J244" s="36"/>
    </row>
    <row r="245" spans="1:16" x14ac:dyDescent="0.25">
      <c r="A245" s="28" t="s">
        <v>107</v>
      </c>
      <c r="B245" s="35"/>
      <c r="E245" s="40" t="s">
        <v>441</v>
      </c>
      <c r="J245" s="36"/>
    </row>
    <row r="246" spans="1:16" x14ac:dyDescent="0.25">
      <c r="A246" s="28" t="s">
        <v>38</v>
      </c>
      <c r="B246" s="28">
        <v>81</v>
      </c>
      <c r="C246" s="29" t="s">
        <v>442</v>
      </c>
      <c r="D246" s="28" t="s">
        <v>40</v>
      </c>
      <c r="E246" s="30" t="s">
        <v>443</v>
      </c>
      <c r="F246" s="31" t="s">
        <v>143</v>
      </c>
      <c r="G246" s="32">
        <v>68.400000000000006</v>
      </c>
      <c r="H246" s="33">
        <v>0</v>
      </c>
      <c r="I246" s="33">
        <f>ROUND(G246*H246,P4)</f>
        <v>0</v>
      </c>
      <c r="J246" s="31" t="s">
        <v>43</v>
      </c>
      <c r="O246" s="34">
        <f>I246*0.21</f>
        <v>0</v>
      </c>
      <c r="P246">
        <v>3</v>
      </c>
    </row>
    <row r="247" spans="1:16" x14ac:dyDescent="0.25">
      <c r="A247" s="28" t="s">
        <v>44</v>
      </c>
      <c r="B247" s="35"/>
      <c r="E247" s="30" t="s">
        <v>444</v>
      </c>
      <c r="J247" s="36"/>
    </row>
    <row r="248" spans="1:16" x14ac:dyDescent="0.25">
      <c r="A248" s="28" t="s">
        <v>107</v>
      </c>
      <c r="B248" s="35"/>
      <c r="E248" s="40" t="s">
        <v>445</v>
      </c>
      <c r="J248" s="36"/>
    </row>
    <row r="249" spans="1:16" x14ac:dyDescent="0.25">
      <c r="A249" s="22" t="s">
        <v>35</v>
      </c>
      <c r="B249" s="23"/>
      <c r="C249" s="24" t="s">
        <v>446</v>
      </c>
      <c r="D249" s="25"/>
      <c r="E249" s="22" t="s">
        <v>447</v>
      </c>
      <c r="F249" s="25"/>
      <c r="G249" s="25"/>
      <c r="H249" s="25"/>
      <c r="I249" s="26">
        <f>SUMIFS(I250:I252,A250:A252,"P")</f>
        <v>0</v>
      </c>
      <c r="J249" s="27"/>
    </row>
    <row r="250" spans="1:16" x14ac:dyDescent="0.25">
      <c r="A250" s="28" t="s">
        <v>38</v>
      </c>
      <c r="B250" s="28">
        <v>82</v>
      </c>
      <c r="C250" s="29" t="s">
        <v>448</v>
      </c>
      <c r="D250" s="28" t="s">
        <v>40</v>
      </c>
      <c r="E250" s="30" t="s">
        <v>449</v>
      </c>
      <c r="F250" s="31" t="s">
        <v>125</v>
      </c>
      <c r="G250" s="32">
        <v>52</v>
      </c>
      <c r="H250" s="33">
        <v>0</v>
      </c>
      <c r="I250" s="33">
        <f>ROUND(G250*H250,P4)</f>
        <v>0</v>
      </c>
      <c r="J250" s="31" t="s">
        <v>43</v>
      </c>
      <c r="O250" s="34">
        <f>I250*0.21</f>
        <v>0</v>
      </c>
      <c r="P250">
        <v>3</v>
      </c>
    </row>
    <row r="251" spans="1:16" ht="30" x14ac:dyDescent="0.25">
      <c r="A251" s="28" t="s">
        <v>44</v>
      </c>
      <c r="B251" s="35"/>
      <c r="E251" s="30" t="s">
        <v>450</v>
      </c>
      <c r="J251" s="36"/>
    </row>
    <row r="252" spans="1:16" x14ac:dyDescent="0.25">
      <c r="A252" s="28" t="s">
        <v>107</v>
      </c>
      <c r="B252" s="35"/>
      <c r="E252" s="40" t="s">
        <v>451</v>
      </c>
      <c r="J252" s="36"/>
    </row>
    <row r="253" spans="1:16" x14ac:dyDescent="0.25">
      <c r="A253" s="22" t="s">
        <v>35</v>
      </c>
      <c r="B253" s="23"/>
      <c r="C253" s="24" t="s">
        <v>121</v>
      </c>
      <c r="D253" s="25"/>
      <c r="E253" s="22" t="s">
        <v>122</v>
      </c>
      <c r="F253" s="25"/>
      <c r="G253" s="25"/>
      <c r="H253" s="25"/>
      <c r="I253" s="26">
        <f>SUMIFS(I254:I316,A254:A316,"P")</f>
        <v>0</v>
      </c>
      <c r="J253" s="27"/>
    </row>
    <row r="254" spans="1:16" ht="30" x14ac:dyDescent="0.25">
      <c r="A254" s="28" t="s">
        <v>38</v>
      </c>
      <c r="B254" s="28">
        <v>83</v>
      </c>
      <c r="C254" s="29" t="s">
        <v>452</v>
      </c>
      <c r="D254" s="28" t="s">
        <v>40</v>
      </c>
      <c r="E254" s="30" t="s">
        <v>453</v>
      </c>
      <c r="F254" s="31" t="s">
        <v>125</v>
      </c>
      <c r="G254" s="32">
        <v>70.69</v>
      </c>
      <c r="H254" s="33">
        <v>0</v>
      </c>
      <c r="I254" s="33">
        <f>ROUND(G254*H254,P4)</f>
        <v>0</v>
      </c>
      <c r="J254" s="31" t="s">
        <v>43</v>
      </c>
      <c r="O254" s="34">
        <f>I254*0.21</f>
        <v>0</v>
      </c>
      <c r="P254">
        <v>3</v>
      </c>
    </row>
    <row r="255" spans="1:16" ht="30" x14ac:dyDescent="0.25">
      <c r="A255" s="28" t="s">
        <v>44</v>
      </c>
      <c r="B255" s="35"/>
      <c r="E255" s="30" t="s">
        <v>454</v>
      </c>
      <c r="J255" s="36"/>
    </row>
    <row r="256" spans="1:16" x14ac:dyDescent="0.25">
      <c r="A256" s="28" t="s">
        <v>107</v>
      </c>
      <c r="B256" s="35"/>
      <c r="E256" s="40" t="s">
        <v>455</v>
      </c>
      <c r="J256" s="36"/>
    </row>
    <row r="257" spans="1:16" x14ac:dyDescent="0.25">
      <c r="A257" s="28" t="s">
        <v>38</v>
      </c>
      <c r="B257" s="28">
        <v>84</v>
      </c>
      <c r="C257" s="29" t="s">
        <v>456</v>
      </c>
      <c r="D257" s="28" t="s">
        <v>64</v>
      </c>
      <c r="E257" s="30" t="s">
        <v>457</v>
      </c>
      <c r="F257" s="31" t="s">
        <v>125</v>
      </c>
      <c r="G257" s="32">
        <v>36</v>
      </c>
      <c r="H257" s="33">
        <v>0</v>
      </c>
      <c r="I257" s="33">
        <f>ROUND(G257*H257,P4)</f>
        <v>0</v>
      </c>
      <c r="J257" s="31" t="s">
        <v>43</v>
      </c>
      <c r="O257" s="34">
        <f>I257*0.21</f>
        <v>0</v>
      </c>
      <c r="P257">
        <v>3</v>
      </c>
    </row>
    <row r="258" spans="1:16" ht="30" x14ac:dyDescent="0.25">
      <c r="A258" s="28" t="s">
        <v>44</v>
      </c>
      <c r="B258" s="35"/>
      <c r="E258" s="30" t="s">
        <v>458</v>
      </c>
      <c r="J258" s="36"/>
    </row>
    <row r="259" spans="1:16" x14ac:dyDescent="0.25">
      <c r="A259" s="28" t="s">
        <v>38</v>
      </c>
      <c r="B259" s="28">
        <v>85</v>
      </c>
      <c r="C259" s="29" t="s">
        <v>456</v>
      </c>
      <c r="D259" s="28" t="s">
        <v>68</v>
      </c>
      <c r="E259" s="30" t="s">
        <v>457</v>
      </c>
      <c r="F259" s="31" t="s">
        <v>125</v>
      </c>
      <c r="G259" s="32">
        <v>8</v>
      </c>
      <c r="H259" s="33">
        <v>0</v>
      </c>
      <c r="I259" s="33">
        <f>ROUND(G259*H259,P4)</f>
        <v>0</v>
      </c>
      <c r="J259" s="31" t="s">
        <v>43</v>
      </c>
      <c r="O259" s="34">
        <f>I259*0.21</f>
        <v>0</v>
      </c>
      <c r="P259">
        <v>3</v>
      </c>
    </row>
    <row r="260" spans="1:16" ht="30" x14ac:dyDescent="0.25">
      <c r="A260" s="28" t="s">
        <v>44</v>
      </c>
      <c r="B260" s="35"/>
      <c r="E260" s="30" t="s">
        <v>459</v>
      </c>
      <c r="J260" s="36"/>
    </row>
    <row r="261" spans="1:16" x14ac:dyDescent="0.25">
      <c r="A261" s="28" t="s">
        <v>107</v>
      </c>
      <c r="B261" s="35"/>
      <c r="E261" s="40" t="s">
        <v>460</v>
      </c>
      <c r="J261" s="36"/>
    </row>
    <row r="262" spans="1:16" x14ac:dyDescent="0.25">
      <c r="A262" s="28" t="s">
        <v>38</v>
      </c>
      <c r="B262" s="28">
        <v>86</v>
      </c>
      <c r="C262" s="29" t="s">
        <v>461</v>
      </c>
      <c r="D262" s="28" t="s">
        <v>40</v>
      </c>
      <c r="E262" s="30" t="s">
        <v>462</v>
      </c>
      <c r="F262" s="31" t="s">
        <v>66</v>
      </c>
      <c r="G262" s="32">
        <v>16</v>
      </c>
      <c r="H262" s="33">
        <v>0</v>
      </c>
      <c r="I262" s="33">
        <f>ROUND(G262*H262,P4)</f>
        <v>0</v>
      </c>
      <c r="J262" s="31" t="s">
        <v>43</v>
      </c>
      <c r="O262" s="34">
        <f>I262*0.21</f>
        <v>0</v>
      </c>
      <c r="P262">
        <v>3</v>
      </c>
    </row>
    <row r="263" spans="1:16" x14ac:dyDescent="0.25">
      <c r="A263" s="28" t="s">
        <v>44</v>
      </c>
      <c r="B263" s="35"/>
      <c r="E263" s="30" t="s">
        <v>463</v>
      </c>
      <c r="J263" s="36"/>
    </row>
    <row r="264" spans="1:16" x14ac:dyDescent="0.25">
      <c r="A264" s="28" t="s">
        <v>38</v>
      </c>
      <c r="B264" s="28">
        <v>87</v>
      </c>
      <c r="C264" s="29" t="s">
        <v>464</v>
      </c>
      <c r="D264" s="28" t="s">
        <v>40</v>
      </c>
      <c r="E264" s="30" t="s">
        <v>465</v>
      </c>
      <c r="F264" s="31" t="s">
        <v>66</v>
      </c>
      <c r="G264" s="32">
        <v>4</v>
      </c>
      <c r="H264" s="33">
        <v>0</v>
      </c>
      <c r="I264" s="33">
        <f>ROUND(G264*H264,P4)</f>
        <v>0</v>
      </c>
      <c r="J264" s="31" t="s">
        <v>43</v>
      </c>
      <c r="O264" s="34">
        <f>I264*0.21</f>
        <v>0</v>
      </c>
      <c r="P264">
        <v>3</v>
      </c>
    </row>
    <row r="265" spans="1:16" x14ac:dyDescent="0.25">
      <c r="A265" s="28" t="s">
        <v>44</v>
      </c>
      <c r="B265" s="35"/>
      <c r="E265" s="41" t="s">
        <v>40</v>
      </c>
      <c r="J265" s="36"/>
    </row>
    <row r="266" spans="1:16" x14ac:dyDescent="0.25">
      <c r="A266" s="28" t="s">
        <v>107</v>
      </c>
      <c r="B266" s="35"/>
      <c r="E266" s="40" t="s">
        <v>466</v>
      </c>
      <c r="J266" s="36"/>
    </row>
    <row r="267" spans="1:16" x14ac:dyDescent="0.25">
      <c r="A267" s="28" t="s">
        <v>38</v>
      </c>
      <c r="B267" s="28">
        <v>88</v>
      </c>
      <c r="C267" s="29" t="s">
        <v>467</v>
      </c>
      <c r="D267" s="28" t="s">
        <v>40</v>
      </c>
      <c r="E267" s="30" t="s">
        <v>468</v>
      </c>
      <c r="F267" s="31" t="s">
        <v>66</v>
      </c>
      <c r="G267" s="32">
        <v>4</v>
      </c>
      <c r="H267" s="33">
        <v>0</v>
      </c>
      <c r="I267" s="33">
        <f>ROUND(G267*H267,P4)</f>
        <v>0</v>
      </c>
      <c r="J267" s="31" t="s">
        <v>43</v>
      </c>
      <c r="O267" s="34">
        <f>I267*0.21</f>
        <v>0</v>
      </c>
      <c r="P267">
        <v>3</v>
      </c>
    </row>
    <row r="268" spans="1:16" ht="30" x14ac:dyDescent="0.25">
      <c r="A268" s="28" t="s">
        <v>44</v>
      </c>
      <c r="B268" s="35"/>
      <c r="E268" s="30" t="s">
        <v>469</v>
      </c>
      <c r="J268" s="36"/>
    </row>
    <row r="269" spans="1:16" ht="30" x14ac:dyDescent="0.25">
      <c r="A269" s="28" t="s">
        <v>38</v>
      </c>
      <c r="B269" s="28">
        <v>89</v>
      </c>
      <c r="C269" s="29" t="s">
        <v>470</v>
      </c>
      <c r="D269" s="28" t="s">
        <v>40</v>
      </c>
      <c r="E269" s="30" t="s">
        <v>471</v>
      </c>
      <c r="F269" s="31" t="s">
        <v>66</v>
      </c>
      <c r="G269" s="32">
        <v>1</v>
      </c>
      <c r="H269" s="33">
        <v>0</v>
      </c>
      <c r="I269" s="33">
        <f>ROUND(G269*H269,P4)</f>
        <v>0</v>
      </c>
      <c r="J269" s="31" t="s">
        <v>43</v>
      </c>
      <c r="O269" s="34">
        <f>I269*0.21</f>
        <v>0</v>
      </c>
      <c r="P269">
        <v>3</v>
      </c>
    </row>
    <row r="270" spans="1:16" x14ac:dyDescent="0.25">
      <c r="A270" s="28" t="s">
        <v>44</v>
      </c>
      <c r="B270" s="35"/>
      <c r="E270" s="30" t="s">
        <v>472</v>
      </c>
      <c r="J270" s="36"/>
    </row>
    <row r="271" spans="1:16" ht="30" x14ac:dyDescent="0.25">
      <c r="A271" s="28" t="s">
        <v>38</v>
      </c>
      <c r="B271" s="28">
        <v>90</v>
      </c>
      <c r="C271" s="29" t="s">
        <v>473</v>
      </c>
      <c r="D271" s="28" t="s">
        <v>64</v>
      </c>
      <c r="E271" s="30" t="s">
        <v>474</v>
      </c>
      <c r="F271" s="31" t="s">
        <v>66</v>
      </c>
      <c r="G271" s="32">
        <v>8</v>
      </c>
      <c r="H271" s="33">
        <v>0</v>
      </c>
      <c r="I271" s="33">
        <f>ROUND(G271*H271,P4)</f>
        <v>0</v>
      </c>
      <c r="J271" s="31" t="s">
        <v>43</v>
      </c>
      <c r="O271" s="34">
        <f>I271*0.21</f>
        <v>0</v>
      </c>
      <c r="P271">
        <v>3</v>
      </c>
    </row>
    <row r="272" spans="1:16" ht="30" x14ac:dyDescent="0.25">
      <c r="A272" s="28" t="s">
        <v>44</v>
      </c>
      <c r="B272" s="35"/>
      <c r="E272" s="30" t="s">
        <v>475</v>
      </c>
      <c r="J272" s="36"/>
    </row>
    <row r="273" spans="1:16" ht="30" x14ac:dyDescent="0.25">
      <c r="A273" s="28" t="s">
        <v>38</v>
      </c>
      <c r="B273" s="28">
        <v>91</v>
      </c>
      <c r="C273" s="29" t="s">
        <v>473</v>
      </c>
      <c r="D273" s="28" t="s">
        <v>68</v>
      </c>
      <c r="E273" s="30" t="s">
        <v>474</v>
      </c>
      <c r="F273" s="31" t="s">
        <v>66</v>
      </c>
      <c r="G273" s="32">
        <v>1</v>
      </c>
      <c r="H273" s="33">
        <v>0</v>
      </c>
      <c r="I273" s="33">
        <f>ROUND(G273*H273,P4)</f>
        <v>0</v>
      </c>
      <c r="J273" s="31" t="s">
        <v>43</v>
      </c>
      <c r="O273" s="34">
        <f>I273*0.21</f>
        <v>0</v>
      </c>
      <c r="P273">
        <v>3</v>
      </c>
    </row>
    <row r="274" spans="1:16" ht="45" x14ac:dyDescent="0.25">
      <c r="A274" s="28" t="s">
        <v>44</v>
      </c>
      <c r="B274" s="35"/>
      <c r="E274" s="30" t="s">
        <v>476</v>
      </c>
      <c r="J274" s="36"/>
    </row>
    <row r="275" spans="1:16" ht="30" x14ac:dyDescent="0.25">
      <c r="A275" s="28" t="s">
        <v>38</v>
      </c>
      <c r="B275" s="28">
        <v>92</v>
      </c>
      <c r="C275" s="29" t="s">
        <v>477</v>
      </c>
      <c r="D275" s="28" t="s">
        <v>40</v>
      </c>
      <c r="E275" s="30" t="s">
        <v>478</v>
      </c>
      <c r="F275" s="31" t="s">
        <v>143</v>
      </c>
      <c r="G275" s="32">
        <v>16.75</v>
      </c>
      <c r="H275" s="33">
        <v>0</v>
      </c>
      <c r="I275" s="33">
        <f>ROUND(G275*H275,P4)</f>
        <v>0</v>
      </c>
      <c r="J275" s="31" t="s">
        <v>43</v>
      </c>
      <c r="O275" s="34">
        <f>I275*0.21</f>
        <v>0</v>
      </c>
      <c r="P275">
        <v>3</v>
      </c>
    </row>
    <row r="276" spans="1:16" x14ac:dyDescent="0.25">
      <c r="A276" s="28" t="s">
        <v>44</v>
      </c>
      <c r="B276" s="35"/>
      <c r="E276" s="30" t="s">
        <v>479</v>
      </c>
      <c r="J276" s="36"/>
    </row>
    <row r="277" spans="1:16" x14ac:dyDescent="0.25">
      <c r="A277" s="28" t="s">
        <v>107</v>
      </c>
      <c r="B277" s="35"/>
      <c r="E277" s="40" t="s">
        <v>480</v>
      </c>
      <c r="J277" s="36"/>
    </row>
    <row r="278" spans="1:16" ht="30" x14ac:dyDescent="0.25">
      <c r="A278" s="28" t="s">
        <v>38</v>
      </c>
      <c r="B278" s="28">
        <v>93</v>
      </c>
      <c r="C278" s="29" t="s">
        <v>481</v>
      </c>
      <c r="D278" s="28" t="s">
        <v>40</v>
      </c>
      <c r="E278" s="30" t="s">
        <v>482</v>
      </c>
      <c r="F278" s="31" t="s">
        <v>125</v>
      </c>
      <c r="G278" s="32">
        <v>46</v>
      </c>
      <c r="H278" s="33">
        <v>0</v>
      </c>
      <c r="I278" s="33">
        <f>ROUND(G278*H278,P4)</f>
        <v>0</v>
      </c>
      <c r="J278" s="31" t="s">
        <v>43</v>
      </c>
      <c r="O278" s="34">
        <f>I278*0.21</f>
        <v>0</v>
      </c>
      <c r="P278">
        <v>3</v>
      </c>
    </row>
    <row r="279" spans="1:16" x14ac:dyDescent="0.25">
      <c r="A279" s="28" t="s">
        <v>44</v>
      </c>
      <c r="B279" s="35"/>
      <c r="E279" s="30" t="s">
        <v>483</v>
      </c>
      <c r="J279" s="36"/>
    </row>
    <row r="280" spans="1:16" x14ac:dyDescent="0.25">
      <c r="A280" s="28" t="s">
        <v>107</v>
      </c>
      <c r="B280" s="35"/>
      <c r="E280" s="40" t="s">
        <v>484</v>
      </c>
      <c r="J280" s="36"/>
    </row>
    <row r="281" spans="1:16" ht="30" x14ac:dyDescent="0.25">
      <c r="A281" s="28" t="s">
        <v>38</v>
      </c>
      <c r="B281" s="28">
        <v>94</v>
      </c>
      <c r="C281" s="29" t="s">
        <v>485</v>
      </c>
      <c r="D281" s="28" t="s">
        <v>40</v>
      </c>
      <c r="E281" s="30" t="s">
        <v>486</v>
      </c>
      <c r="F281" s="31" t="s">
        <v>125</v>
      </c>
      <c r="G281" s="32">
        <v>12</v>
      </c>
      <c r="H281" s="33">
        <v>0</v>
      </c>
      <c r="I281" s="33">
        <f>ROUND(G281*H281,P4)</f>
        <v>0</v>
      </c>
      <c r="J281" s="31" t="s">
        <v>43</v>
      </c>
      <c r="O281" s="34">
        <f>I281*0.21</f>
        <v>0</v>
      </c>
      <c r="P281">
        <v>3</v>
      </c>
    </row>
    <row r="282" spans="1:16" ht="30" x14ac:dyDescent="0.25">
      <c r="A282" s="28" t="s">
        <v>44</v>
      </c>
      <c r="B282" s="35"/>
      <c r="E282" s="30" t="s">
        <v>487</v>
      </c>
      <c r="J282" s="36"/>
    </row>
    <row r="283" spans="1:16" x14ac:dyDescent="0.25">
      <c r="A283" s="28" t="s">
        <v>107</v>
      </c>
      <c r="B283" s="35"/>
      <c r="E283" s="40" t="s">
        <v>488</v>
      </c>
      <c r="J283" s="36"/>
    </row>
    <row r="284" spans="1:16" x14ac:dyDescent="0.25">
      <c r="A284" s="28" t="s">
        <v>38</v>
      </c>
      <c r="B284" s="28">
        <v>95</v>
      </c>
      <c r="C284" s="29" t="s">
        <v>489</v>
      </c>
      <c r="D284" s="28" t="s">
        <v>40</v>
      </c>
      <c r="E284" s="30" t="s">
        <v>490</v>
      </c>
      <c r="F284" s="31" t="s">
        <v>125</v>
      </c>
      <c r="G284" s="32">
        <v>13</v>
      </c>
      <c r="H284" s="33">
        <v>0</v>
      </c>
      <c r="I284" s="33">
        <f>ROUND(G284*H284,P4)</f>
        <v>0</v>
      </c>
      <c r="J284" s="31" t="s">
        <v>43</v>
      </c>
      <c r="O284" s="34">
        <f>I284*0.21</f>
        <v>0</v>
      </c>
      <c r="P284">
        <v>3</v>
      </c>
    </row>
    <row r="285" spans="1:16" x14ac:dyDescent="0.25">
      <c r="A285" s="28" t="s">
        <v>44</v>
      </c>
      <c r="B285" s="35"/>
      <c r="E285" s="30" t="s">
        <v>491</v>
      </c>
      <c r="J285" s="36"/>
    </row>
    <row r="286" spans="1:16" x14ac:dyDescent="0.25">
      <c r="A286" s="28" t="s">
        <v>38</v>
      </c>
      <c r="B286" s="28">
        <v>96</v>
      </c>
      <c r="C286" s="29" t="s">
        <v>492</v>
      </c>
      <c r="D286" s="28" t="s">
        <v>40</v>
      </c>
      <c r="E286" s="30" t="s">
        <v>493</v>
      </c>
      <c r="F286" s="31" t="s">
        <v>125</v>
      </c>
      <c r="G286" s="32">
        <v>9.3000000000000007</v>
      </c>
      <c r="H286" s="33">
        <v>0</v>
      </c>
      <c r="I286" s="33">
        <f>ROUND(G286*H286,P4)</f>
        <v>0</v>
      </c>
      <c r="J286" s="31" t="s">
        <v>43</v>
      </c>
      <c r="O286" s="34">
        <f>I286*0.21</f>
        <v>0</v>
      </c>
      <c r="P286">
        <v>3</v>
      </c>
    </row>
    <row r="287" spans="1:16" x14ac:dyDescent="0.25">
      <c r="A287" s="28" t="s">
        <v>44</v>
      </c>
      <c r="B287" s="35"/>
      <c r="E287" s="30" t="s">
        <v>494</v>
      </c>
      <c r="J287" s="36"/>
    </row>
    <row r="288" spans="1:16" x14ac:dyDescent="0.25">
      <c r="A288" s="28" t="s">
        <v>107</v>
      </c>
      <c r="B288" s="35"/>
      <c r="E288" s="40" t="s">
        <v>495</v>
      </c>
      <c r="J288" s="36"/>
    </row>
    <row r="289" spans="1:16" x14ac:dyDescent="0.25">
      <c r="A289" s="28" t="s">
        <v>38</v>
      </c>
      <c r="B289" s="28">
        <v>97</v>
      </c>
      <c r="C289" s="29" t="s">
        <v>496</v>
      </c>
      <c r="D289" s="28" t="s">
        <v>40</v>
      </c>
      <c r="E289" s="30" t="s">
        <v>497</v>
      </c>
      <c r="F289" s="31" t="s">
        <v>143</v>
      </c>
      <c r="G289" s="32">
        <v>13.7</v>
      </c>
      <c r="H289" s="33">
        <v>0</v>
      </c>
      <c r="I289" s="33">
        <f>ROUND(G289*H289,P4)</f>
        <v>0</v>
      </c>
      <c r="J289" s="31" t="s">
        <v>43</v>
      </c>
      <c r="O289" s="34">
        <f>I289*0.21</f>
        <v>0</v>
      </c>
      <c r="P289">
        <v>3</v>
      </c>
    </row>
    <row r="290" spans="1:16" x14ac:dyDescent="0.25">
      <c r="A290" s="28" t="s">
        <v>44</v>
      </c>
      <c r="B290" s="35"/>
      <c r="E290" s="30" t="s">
        <v>498</v>
      </c>
      <c r="J290" s="36"/>
    </row>
    <row r="291" spans="1:16" x14ac:dyDescent="0.25">
      <c r="A291" s="28" t="s">
        <v>107</v>
      </c>
      <c r="B291" s="35"/>
      <c r="E291" s="40" t="s">
        <v>499</v>
      </c>
      <c r="J291" s="36"/>
    </row>
    <row r="292" spans="1:16" x14ac:dyDescent="0.25">
      <c r="A292" s="28" t="s">
        <v>38</v>
      </c>
      <c r="B292" s="28">
        <v>98</v>
      </c>
      <c r="C292" s="29" t="s">
        <v>500</v>
      </c>
      <c r="D292" s="28" t="s">
        <v>40</v>
      </c>
      <c r="E292" s="30" t="s">
        <v>501</v>
      </c>
      <c r="F292" s="31" t="s">
        <v>125</v>
      </c>
      <c r="G292" s="32">
        <v>9.3000000000000007</v>
      </c>
      <c r="H292" s="33">
        <v>0</v>
      </c>
      <c r="I292" s="33">
        <f>ROUND(G292*H292,P4)</f>
        <v>0</v>
      </c>
      <c r="J292" s="31" t="s">
        <v>43</v>
      </c>
      <c r="O292" s="34">
        <f>I292*0.21</f>
        <v>0</v>
      </c>
      <c r="P292">
        <v>3</v>
      </c>
    </row>
    <row r="293" spans="1:16" x14ac:dyDescent="0.25">
      <c r="A293" s="28" t="s">
        <v>44</v>
      </c>
      <c r="B293" s="35"/>
      <c r="E293" s="30" t="s">
        <v>502</v>
      </c>
      <c r="J293" s="36"/>
    </row>
    <row r="294" spans="1:16" x14ac:dyDescent="0.25">
      <c r="A294" s="28" t="s">
        <v>107</v>
      </c>
      <c r="B294" s="35"/>
      <c r="E294" s="40" t="s">
        <v>495</v>
      </c>
      <c r="J294" s="36"/>
    </row>
    <row r="295" spans="1:16" x14ac:dyDescent="0.25">
      <c r="A295" s="28" t="s">
        <v>38</v>
      </c>
      <c r="B295" s="28">
        <v>99</v>
      </c>
      <c r="C295" s="29" t="s">
        <v>503</v>
      </c>
      <c r="D295" s="28" t="s">
        <v>40</v>
      </c>
      <c r="E295" s="30" t="s">
        <v>504</v>
      </c>
      <c r="F295" s="31" t="s">
        <v>125</v>
      </c>
      <c r="G295" s="32">
        <v>63</v>
      </c>
      <c r="H295" s="33">
        <v>0</v>
      </c>
      <c r="I295" s="33">
        <f>ROUND(G295*H295,P4)</f>
        <v>0</v>
      </c>
      <c r="J295" s="31" t="s">
        <v>43</v>
      </c>
      <c r="O295" s="34">
        <f>I295*0.21</f>
        <v>0</v>
      </c>
      <c r="P295">
        <v>3</v>
      </c>
    </row>
    <row r="296" spans="1:16" x14ac:dyDescent="0.25">
      <c r="A296" s="28" t="s">
        <v>44</v>
      </c>
      <c r="B296" s="35"/>
      <c r="E296" s="30" t="s">
        <v>505</v>
      </c>
      <c r="J296" s="36"/>
    </row>
    <row r="297" spans="1:16" x14ac:dyDescent="0.25">
      <c r="A297" s="28" t="s">
        <v>107</v>
      </c>
      <c r="B297" s="35"/>
      <c r="E297" s="40" t="s">
        <v>506</v>
      </c>
      <c r="J297" s="36"/>
    </row>
    <row r="298" spans="1:16" ht="30" x14ac:dyDescent="0.25">
      <c r="A298" s="28" t="s">
        <v>38</v>
      </c>
      <c r="B298" s="28">
        <v>100</v>
      </c>
      <c r="C298" s="29" t="s">
        <v>507</v>
      </c>
      <c r="D298" s="28" t="s">
        <v>40</v>
      </c>
      <c r="E298" s="30" t="s">
        <v>508</v>
      </c>
      <c r="F298" s="31" t="s">
        <v>125</v>
      </c>
      <c r="G298" s="32">
        <v>11.6</v>
      </c>
      <c r="H298" s="33">
        <v>0</v>
      </c>
      <c r="I298" s="33">
        <f>ROUND(G298*H298,P4)</f>
        <v>0</v>
      </c>
      <c r="J298" s="31" t="s">
        <v>43</v>
      </c>
      <c r="O298" s="34">
        <f>I298*0.21</f>
        <v>0</v>
      </c>
      <c r="P298">
        <v>3</v>
      </c>
    </row>
    <row r="299" spans="1:16" x14ac:dyDescent="0.25">
      <c r="A299" s="28" t="s">
        <v>44</v>
      </c>
      <c r="B299" s="35"/>
      <c r="E299" s="30" t="s">
        <v>509</v>
      </c>
      <c r="J299" s="36"/>
    </row>
    <row r="300" spans="1:16" x14ac:dyDescent="0.25">
      <c r="A300" s="28" t="s">
        <v>107</v>
      </c>
      <c r="B300" s="35"/>
      <c r="E300" s="40" t="s">
        <v>510</v>
      </c>
      <c r="J300" s="36"/>
    </row>
    <row r="301" spans="1:16" x14ac:dyDescent="0.25">
      <c r="A301" s="28" t="s">
        <v>38</v>
      </c>
      <c r="B301" s="28">
        <v>101</v>
      </c>
      <c r="C301" s="29" t="s">
        <v>511</v>
      </c>
      <c r="D301" s="28" t="s">
        <v>40</v>
      </c>
      <c r="E301" s="30" t="s">
        <v>512</v>
      </c>
      <c r="F301" s="31" t="s">
        <v>125</v>
      </c>
      <c r="G301" s="32">
        <v>11.6</v>
      </c>
      <c r="H301" s="33">
        <v>0</v>
      </c>
      <c r="I301" s="33">
        <f>ROUND(G301*H301,P4)</f>
        <v>0</v>
      </c>
      <c r="J301" s="31" t="s">
        <v>43</v>
      </c>
      <c r="O301" s="34">
        <f>I301*0.21</f>
        <v>0</v>
      </c>
      <c r="P301">
        <v>3</v>
      </c>
    </row>
    <row r="302" spans="1:16" ht="30" x14ac:dyDescent="0.25">
      <c r="A302" s="28" t="s">
        <v>44</v>
      </c>
      <c r="B302" s="35"/>
      <c r="E302" s="30" t="s">
        <v>513</v>
      </c>
      <c r="J302" s="36"/>
    </row>
    <row r="303" spans="1:16" x14ac:dyDescent="0.25">
      <c r="A303" s="28" t="s">
        <v>107</v>
      </c>
      <c r="B303" s="35"/>
      <c r="E303" s="40" t="s">
        <v>510</v>
      </c>
      <c r="J303" s="36"/>
    </row>
    <row r="304" spans="1:16" x14ac:dyDescent="0.25">
      <c r="A304" s="28" t="s">
        <v>38</v>
      </c>
      <c r="B304" s="28">
        <v>102</v>
      </c>
      <c r="C304" s="29" t="s">
        <v>514</v>
      </c>
      <c r="D304" s="28" t="s">
        <v>64</v>
      </c>
      <c r="E304" s="30" t="s">
        <v>515</v>
      </c>
      <c r="F304" s="31" t="s">
        <v>143</v>
      </c>
      <c r="G304" s="32">
        <v>13</v>
      </c>
      <c r="H304" s="33">
        <v>0</v>
      </c>
      <c r="I304" s="33">
        <f>ROUND(G304*H304,P4)</f>
        <v>0</v>
      </c>
      <c r="J304" s="31" t="s">
        <v>43</v>
      </c>
      <c r="O304" s="34">
        <f>I304*0.21</f>
        <v>0</v>
      </c>
      <c r="P304">
        <v>3</v>
      </c>
    </row>
    <row r="305" spans="1:16" x14ac:dyDescent="0.25">
      <c r="A305" s="28" t="s">
        <v>44</v>
      </c>
      <c r="B305" s="35"/>
      <c r="E305" s="30" t="s">
        <v>516</v>
      </c>
      <c r="J305" s="36"/>
    </row>
    <row r="306" spans="1:16" x14ac:dyDescent="0.25">
      <c r="A306" s="28" t="s">
        <v>107</v>
      </c>
      <c r="B306" s="35"/>
      <c r="E306" s="40" t="s">
        <v>517</v>
      </c>
      <c r="J306" s="36"/>
    </row>
    <row r="307" spans="1:16" x14ac:dyDescent="0.25">
      <c r="A307" s="28" t="s">
        <v>38</v>
      </c>
      <c r="B307" s="28">
        <v>103</v>
      </c>
      <c r="C307" s="29" t="s">
        <v>514</v>
      </c>
      <c r="D307" s="28" t="s">
        <v>68</v>
      </c>
      <c r="E307" s="30" t="s">
        <v>515</v>
      </c>
      <c r="F307" s="31" t="s">
        <v>143</v>
      </c>
      <c r="G307" s="32">
        <v>24.4</v>
      </c>
      <c r="H307" s="33">
        <v>0</v>
      </c>
      <c r="I307" s="33">
        <f>ROUND(G307*H307,P4)</f>
        <v>0</v>
      </c>
      <c r="J307" s="31" t="s">
        <v>43</v>
      </c>
      <c r="O307" s="34">
        <f>I307*0.21</f>
        <v>0</v>
      </c>
      <c r="P307">
        <v>3</v>
      </c>
    </row>
    <row r="308" spans="1:16" ht="30" x14ac:dyDescent="0.25">
      <c r="A308" s="28" t="s">
        <v>44</v>
      </c>
      <c r="B308" s="35"/>
      <c r="E308" s="30" t="s">
        <v>518</v>
      </c>
      <c r="J308" s="36"/>
    </row>
    <row r="309" spans="1:16" x14ac:dyDescent="0.25">
      <c r="A309" s="28" t="s">
        <v>107</v>
      </c>
      <c r="B309" s="35"/>
      <c r="E309" s="40" t="s">
        <v>519</v>
      </c>
      <c r="J309" s="36"/>
    </row>
    <row r="310" spans="1:16" x14ac:dyDescent="0.25">
      <c r="A310" s="28" t="s">
        <v>38</v>
      </c>
      <c r="B310" s="28">
        <v>104</v>
      </c>
      <c r="C310" s="29" t="s">
        <v>520</v>
      </c>
      <c r="D310" s="28" t="s">
        <v>40</v>
      </c>
      <c r="E310" s="30" t="s">
        <v>521</v>
      </c>
      <c r="F310" s="31" t="s">
        <v>66</v>
      </c>
      <c r="G310" s="32">
        <v>1</v>
      </c>
      <c r="H310" s="33">
        <v>0</v>
      </c>
      <c r="I310" s="33">
        <f>ROUND(G310*H310,P4)</f>
        <v>0</v>
      </c>
      <c r="J310" s="31" t="s">
        <v>43</v>
      </c>
      <c r="O310" s="34">
        <f>I310*0.21</f>
        <v>0</v>
      </c>
      <c r="P310">
        <v>3</v>
      </c>
    </row>
    <row r="311" spans="1:16" x14ac:dyDescent="0.25">
      <c r="A311" s="28" t="s">
        <v>44</v>
      </c>
      <c r="B311" s="35"/>
      <c r="E311" s="30" t="s">
        <v>522</v>
      </c>
      <c r="J311" s="36"/>
    </row>
    <row r="312" spans="1:16" x14ac:dyDescent="0.25">
      <c r="A312" s="28" t="s">
        <v>38</v>
      </c>
      <c r="B312" s="28">
        <v>105</v>
      </c>
      <c r="C312" s="29" t="s">
        <v>523</v>
      </c>
      <c r="D312" s="28" t="s">
        <v>40</v>
      </c>
      <c r="E312" s="30" t="s">
        <v>524</v>
      </c>
      <c r="F312" s="31" t="s">
        <v>125</v>
      </c>
      <c r="G312" s="32">
        <v>25.6</v>
      </c>
      <c r="H312" s="33">
        <v>0</v>
      </c>
      <c r="I312" s="33">
        <f>ROUND(G312*H312,P4)</f>
        <v>0</v>
      </c>
      <c r="J312" s="31" t="s">
        <v>43</v>
      </c>
      <c r="O312" s="34">
        <f>I312*0.21</f>
        <v>0</v>
      </c>
      <c r="P312">
        <v>3</v>
      </c>
    </row>
    <row r="313" spans="1:16" x14ac:dyDescent="0.25">
      <c r="A313" s="28" t="s">
        <v>44</v>
      </c>
      <c r="B313" s="35"/>
      <c r="E313" s="30" t="s">
        <v>525</v>
      </c>
      <c r="J313" s="36"/>
    </row>
    <row r="314" spans="1:16" x14ac:dyDescent="0.25">
      <c r="A314" s="28" t="s">
        <v>107</v>
      </c>
      <c r="B314" s="35"/>
      <c r="E314" s="40" t="s">
        <v>526</v>
      </c>
      <c r="J314" s="36"/>
    </row>
    <row r="315" spans="1:16" x14ac:dyDescent="0.25">
      <c r="A315" s="28" t="s">
        <v>38</v>
      </c>
      <c r="B315" s="28">
        <v>106</v>
      </c>
      <c r="C315" s="29" t="s">
        <v>527</v>
      </c>
      <c r="D315" s="28" t="s">
        <v>40</v>
      </c>
      <c r="E315" s="30" t="s">
        <v>528</v>
      </c>
      <c r="F315" s="31" t="s">
        <v>66</v>
      </c>
      <c r="G315" s="32">
        <v>6</v>
      </c>
      <c r="H315" s="33">
        <v>0</v>
      </c>
      <c r="I315" s="33">
        <f>ROUND(G315*H315,P4)</f>
        <v>0</v>
      </c>
      <c r="J315" s="31" t="s">
        <v>43</v>
      </c>
      <c r="O315" s="34">
        <f>I315*0.21</f>
        <v>0</v>
      </c>
      <c r="P315">
        <v>3</v>
      </c>
    </row>
    <row r="316" spans="1:16" x14ac:dyDescent="0.25">
      <c r="A316" s="28" t="s">
        <v>44</v>
      </c>
      <c r="B316" s="37"/>
      <c r="C316" s="38"/>
      <c r="D316" s="38"/>
      <c r="E316" s="30" t="s">
        <v>529</v>
      </c>
      <c r="F316" s="38"/>
      <c r="G316" s="38"/>
      <c r="H316" s="38"/>
      <c r="I316" s="38"/>
      <c r="J316" s="39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77" right="0.39370078740157477" top="0.59055118110236215" bottom="0.59055118110236215" header="0.3" footer="0.3"/>
  <pageSetup scale="63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69"/>
  <sheetViews>
    <sheetView topLeftCell="B1" workbookViewId="0">
      <selection activeCell="E8" sqref="E8"/>
    </sheetView>
  </sheetViews>
  <sheetFormatPr defaultRowHeight="15" x14ac:dyDescent="0.25"/>
  <cols>
    <col min="1" max="1" width="7.5703125" bestFit="1" customWidth="1"/>
    <col min="2" max="3" width="11.28515625" bestFit="1" customWidth="1"/>
    <col min="4" max="4" width="7.85546875" bestFit="1" customWidth="1"/>
    <col min="5" max="5" width="64.7109375" bestFit="1" customWidth="1"/>
    <col min="6" max="6" width="4.42578125" bestFit="1" customWidth="1"/>
    <col min="7" max="7" width="9.28515625" bestFit="1" customWidth="1"/>
    <col min="8" max="8" width="10.140625" bestFit="1" customWidth="1"/>
    <col min="9" max="9" width="12.7109375" customWidth="1"/>
    <col min="10" max="10" width="15" bestFit="1" customWidth="1"/>
    <col min="15" max="16" width="9.140625" hidden="1"/>
  </cols>
  <sheetData>
    <row r="1" spans="1:16" x14ac:dyDescent="0.25">
      <c r="A1" s="1" t="s">
        <v>0</v>
      </c>
      <c r="B1" s="8"/>
      <c r="C1" s="9"/>
      <c r="D1" s="9"/>
      <c r="E1" s="10" t="s">
        <v>1</v>
      </c>
      <c r="F1" s="9"/>
      <c r="G1" s="9"/>
      <c r="H1" s="9"/>
      <c r="I1" s="9"/>
      <c r="J1" s="11"/>
      <c r="P1">
        <v>3</v>
      </c>
    </row>
    <row r="2" spans="1:16" ht="20.25" x14ac:dyDescent="0.25">
      <c r="A2" s="1"/>
      <c r="B2" s="12"/>
      <c r="C2" s="3"/>
      <c r="D2" s="3"/>
      <c r="E2" s="4" t="s">
        <v>13</v>
      </c>
      <c r="F2" s="3"/>
      <c r="G2" s="3"/>
      <c r="H2" s="3"/>
      <c r="I2" s="3"/>
      <c r="J2" s="13"/>
    </row>
    <row r="3" spans="1:16" x14ac:dyDescent="0.25">
      <c r="A3" s="3" t="s">
        <v>14</v>
      </c>
      <c r="B3" s="14" t="s">
        <v>15</v>
      </c>
      <c r="C3" s="44" t="s">
        <v>16</v>
      </c>
      <c r="D3" s="45"/>
      <c r="E3" s="15" t="s">
        <v>17</v>
      </c>
      <c r="F3" s="3"/>
      <c r="G3" s="3"/>
      <c r="H3" s="16" t="s">
        <v>11</v>
      </c>
      <c r="I3" s="17">
        <f>SUMIFS(I9:I69,A9:A69,"SD")</f>
        <v>0</v>
      </c>
      <c r="J3" s="13"/>
      <c r="O3">
        <v>0</v>
      </c>
      <c r="P3">
        <v>2</v>
      </c>
    </row>
    <row r="4" spans="1:16" x14ac:dyDescent="0.25">
      <c r="A4" s="3" t="s">
        <v>18</v>
      </c>
      <c r="B4" s="14" t="s">
        <v>19</v>
      </c>
      <c r="C4" s="44" t="s">
        <v>530</v>
      </c>
      <c r="D4" s="45"/>
      <c r="E4" s="15" t="s">
        <v>531</v>
      </c>
      <c r="F4" s="3"/>
      <c r="G4" s="3"/>
      <c r="H4" s="3"/>
      <c r="I4" s="3"/>
      <c r="J4" s="13"/>
      <c r="O4">
        <v>0.12</v>
      </c>
      <c r="P4">
        <v>2</v>
      </c>
    </row>
    <row r="5" spans="1:16" x14ac:dyDescent="0.25">
      <c r="A5" s="3" t="s">
        <v>22</v>
      </c>
      <c r="B5" s="14" t="s">
        <v>23</v>
      </c>
      <c r="C5" s="44" t="s">
        <v>11</v>
      </c>
      <c r="D5" s="45"/>
      <c r="E5" s="15" t="s">
        <v>12</v>
      </c>
      <c r="F5" s="3"/>
      <c r="G5" s="3"/>
      <c r="H5" s="3"/>
      <c r="I5" s="3"/>
      <c r="J5" s="13"/>
      <c r="O5">
        <v>0.21</v>
      </c>
    </row>
    <row r="6" spans="1:16" x14ac:dyDescent="0.25">
      <c r="A6" s="46" t="s">
        <v>24</v>
      </c>
      <c r="B6" s="47" t="s">
        <v>25</v>
      </c>
      <c r="C6" s="48" t="s">
        <v>26</v>
      </c>
      <c r="D6" s="48" t="s">
        <v>27</v>
      </c>
      <c r="E6" s="48" t="s">
        <v>28</v>
      </c>
      <c r="F6" s="48" t="s">
        <v>29</v>
      </c>
      <c r="G6" s="48" t="s">
        <v>30</v>
      </c>
      <c r="H6" s="48" t="s">
        <v>31</v>
      </c>
      <c r="I6" s="48"/>
      <c r="J6" s="49" t="s">
        <v>32</v>
      </c>
    </row>
    <row r="7" spans="1:16" x14ac:dyDescent="0.25">
      <c r="A7" s="46"/>
      <c r="B7" s="47"/>
      <c r="C7" s="48"/>
      <c r="D7" s="48"/>
      <c r="E7" s="48"/>
      <c r="F7" s="48"/>
      <c r="G7" s="48"/>
      <c r="H7" s="7" t="s">
        <v>33</v>
      </c>
      <c r="I7" s="7" t="s">
        <v>34</v>
      </c>
      <c r="J7" s="49"/>
    </row>
    <row r="8" spans="1:16" x14ac:dyDescent="0.25">
      <c r="A8" s="20">
        <v>0</v>
      </c>
      <c r="B8" s="18">
        <v>1</v>
      </c>
      <c r="C8" s="21">
        <v>2</v>
      </c>
      <c r="D8" s="7">
        <v>3</v>
      </c>
      <c r="E8" s="21">
        <v>4</v>
      </c>
      <c r="F8" s="7">
        <v>5</v>
      </c>
      <c r="G8" s="7">
        <v>6</v>
      </c>
      <c r="H8" s="7">
        <v>7</v>
      </c>
      <c r="I8" s="21">
        <v>8</v>
      </c>
      <c r="J8" s="19">
        <v>9</v>
      </c>
    </row>
    <row r="9" spans="1:16" x14ac:dyDescent="0.25">
      <c r="A9" s="22" t="s">
        <v>35</v>
      </c>
      <c r="B9" s="23"/>
      <c r="C9" s="24" t="s">
        <v>101</v>
      </c>
      <c r="D9" s="25"/>
      <c r="E9" s="22" t="s">
        <v>102</v>
      </c>
      <c r="F9" s="25"/>
      <c r="G9" s="25"/>
      <c r="H9" s="25"/>
      <c r="I9" s="26">
        <f>SUMIFS(I10:I16,A10:A16,"P")</f>
        <v>0</v>
      </c>
      <c r="J9" s="27"/>
    </row>
    <row r="10" spans="1:16" ht="30" x14ac:dyDescent="0.25">
      <c r="A10" s="28" t="s">
        <v>38</v>
      </c>
      <c r="B10" s="28">
        <v>1</v>
      </c>
      <c r="C10" s="29" t="s">
        <v>152</v>
      </c>
      <c r="D10" s="28" t="s">
        <v>40</v>
      </c>
      <c r="E10" s="30" t="s">
        <v>153</v>
      </c>
      <c r="F10" s="31" t="s">
        <v>105</v>
      </c>
      <c r="G10" s="32">
        <v>15.94</v>
      </c>
      <c r="H10" s="33">
        <v>0</v>
      </c>
      <c r="I10" s="33">
        <f>ROUND(G10*H10,P4)</f>
        <v>0</v>
      </c>
      <c r="J10" s="31" t="s">
        <v>43</v>
      </c>
      <c r="O10" s="34">
        <f>I10*0.21</f>
        <v>0</v>
      </c>
      <c r="P10">
        <v>3</v>
      </c>
    </row>
    <row r="11" spans="1:16" ht="30" x14ac:dyDescent="0.25">
      <c r="A11" s="28" t="s">
        <v>44</v>
      </c>
      <c r="B11" s="35"/>
      <c r="E11" s="30" t="s">
        <v>532</v>
      </c>
      <c r="J11" s="36"/>
    </row>
    <row r="12" spans="1:16" x14ac:dyDescent="0.25">
      <c r="A12" s="28" t="s">
        <v>107</v>
      </c>
      <c r="B12" s="35"/>
      <c r="E12" s="40" t="s">
        <v>533</v>
      </c>
      <c r="J12" s="36"/>
    </row>
    <row r="13" spans="1:16" x14ac:dyDescent="0.25">
      <c r="A13" s="28" t="s">
        <v>38</v>
      </c>
      <c r="B13" s="28">
        <v>2</v>
      </c>
      <c r="C13" s="29" t="s">
        <v>534</v>
      </c>
      <c r="D13" s="28" t="s">
        <v>40</v>
      </c>
      <c r="E13" s="30" t="s">
        <v>535</v>
      </c>
      <c r="F13" s="31" t="s">
        <v>42</v>
      </c>
      <c r="G13" s="32">
        <v>1</v>
      </c>
      <c r="H13" s="33">
        <v>0</v>
      </c>
      <c r="I13" s="33">
        <f>ROUND(G13*H13,P4)</f>
        <v>0</v>
      </c>
      <c r="J13" s="31" t="s">
        <v>43</v>
      </c>
      <c r="O13" s="34">
        <f>I13*0.21</f>
        <v>0</v>
      </c>
      <c r="P13">
        <v>3</v>
      </c>
    </row>
    <row r="14" spans="1:16" ht="60" x14ac:dyDescent="0.25">
      <c r="A14" s="28" t="s">
        <v>44</v>
      </c>
      <c r="B14" s="35"/>
      <c r="E14" s="30" t="s">
        <v>536</v>
      </c>
      <c r="J14" s="36"/>
    </row>
    <row r="15" spans="1:16" x14ac:dyDescent="0.25">
      <c r="A15" s="28" t="s">
        <v>38</v>
      </c>
      <c r="B15" s="28">
        <v>3</v>
      </c>
      <c r="C15" s="29" t="s">
        <v>537</v>
      </c>
      <c r="D15" s="28" t="s">
        <v>40</v>
      </c>
      <c r="E15" s="30" t="s">
        <v>538</v>
      </c>
      <c r="F15" s="31" t="s">
        <v>66</v>
      </c>
      <c r="G15" s="32">
        <v>1</v>
      </c>
      <c r="H15" s="33">
        <v>0</v>
      </c>
      <c r="I15" s="33">
        <f>ROUND(G15*H15,P4)</f>
        <v>0</v>
      </c>
      <c r="J15" s="31" t="s">
        <v>43</v>
      </c>
      <c r="O15" s="34">
        <f>I15*0.21</f>
        <v>0</v>
      </c>
      <c r="P15">
        <v>3</v>
      </c>
    </row>
    <row r="16" spans="1:16" x14ac:dyDescent="0.25">
      <c r="A16" s="28" t="s">
        <v>44</v>
      </c>
      <c r="B16" s="35"/>
      <c r="E16" s="30" t="s">
        <v>539</v>
      </c>
      <c r="J16" s="36"/>
    </row>
    <row r="17" spans="1:16" x14ac:dyDescent="0.25">
      <c r="A17" s="22" t="s">
        <v>35</v>
      </c>
      <c r="B17" s="23"/>
      <c r="C17" s="24" t="s">
        <v>11</v>
      </c>
      <c r="D17" s="25"/>
      <c r="E17" s="22" t="s">
        <v>113</v>
      </c>
      <c r="F17" s="25"/>
      <c r="G17" s="25"/>
      <c r="H17" s="25"/>
      <c r="I17" s="26">
        <f>SUMIFS(I18:I34,A18:A34,"P")</f>
        <v>0</v>
      </c>
      <c r="J17" s="27"/>
    </row>
    <row r="18" spans="1:16" ht="30" x14ac:dyDescent="0.25">
      <c r="A18" s="28" t="s">
        <v>38</v>
      </c>
      <c r="B18" s="28">
        <v>4</v>
      </c>
      <c r="C18" s="29" t="s">
        <v>173</v>
      </c>
      <c r="D18" s="28" t="s">
        <v>40</v>
      </c>
      <c r="E18" s="30" t="s">
        <v>174</v>
      </c>
      <c r="F18" s="31" t="s">
        <v>130</v>
      </c>
      <c r="G18" s="32">
        <v>6.7649999999999997</v>
      </c>
      <c r="H18" s="33">
        <v>0</v>
      </c>
      <c r="I18" s="33">
        <f>ROUND(G18*H18,P4)</f>
        <v>0</v>
      </c>
      <c r="J18" s="31" t="s">
        <v>43</v>
      </c>
      <c r="O18" s="34">
        <f>I18*0.21</f>
        <v>0</v>
      </c>
      <c r="P18">
        <v>3</v>
      </c>
    </row>
    <row r="19" spans="1:16" ht="45" x14ac:dyDescent="0.25">
      <c r="A19" s="28" t="s">
        <v>44</v>
      </c>
      <c r="B19" s="35"/>
      <c r="E19" s="30" t="s">
        <v>540</v>
      </c>
      <c r="J19" s="36"/>
    </row>
    <row r="20" spans="1:16" x14ac:dyDescent="0.25">
      <c r="A20" s="28" t="s">
        <v>107</v>
      </c>
      <c r="B20" s="35"/>
      <c r="E20" s="40" t="s">
        <v>541</v>
      </c>
      <c r="J20" s="36"/>
    </row>
    <row r="21" spans="1:16" x14ac:dyDescent="0.25">
      <c r="A21" s="28" t="s">
        <v>38</v>
      </c>
      <c r="B21" s="28">
        <v>5</v>
      </c>
      <c r="C21" s="29" t="s">
        <v>542</v>
      </c>
      <c r="D21" s="28" t="s">
        <v>40</v>
      </c>
      <c r="E21" s="30" t="s">
        <v>543</v>
      </c>
      <c r="F21" s="31" t="s">
        <v>130</v>
      </c>
      <c r="G21" s="32">
        <v>3.75</v>
      </c>
      <c r="H21" s="33">
        <v>0</v>
      </c>
      <c r="I21" s="33">
        <f>ROUND(G21*H21,P4)</f>
        <v>0</v>
      </c>
      <c r="J21" s="31" t="s">
        <v>43</v>
      </c>
      <c r="O21" s="34">
        <f>I21*0.21</f>
        <v>0</v>
      </c>
      <c r="P21">
        <v>3</v>
      </c>
    </row>
    <row r="22" spans="1:16" ht="30" x14ac:dyDescent="0.25">
      <c r="A22" s="28" t="s">
        <v>44</v>
      </c>
      <c r="B22" s="35"/>
      <c r="E22" s="30" t="s">
        <v>544</v>
      </c>
      <c r="J22" s="36"/>
    </row>
    <row r="23" spans="1:16" x14ac:dyDescent="0.25">
      <c r="A23" s="28" t="s">
        <v>107</v>
      </c>
      <c r="B23" s="35"/>
      <c r="E23" s="40" t="s">
        <v>545</v>
      </c>
      <c r="J23" s="36"/>
    </row>
    <row r="24" spans="1:16" x14ac:dyDescent="0.25">
      <c r="A24" s="28" t="s">
        <v>38</v>
      </c>
      <c r="B24" s="28">
        <v>6</v>
      </c>
      <c r="C24" s="29" t="s">
        <v>546</v>
      </c>
      <c r="D24" s="28" t="s">
        <v>40</v>
      </c>
      <c r="E24" s="30" t="s">
        <v>547</v>
      </c>
      <c r="F24" s="31" t="s">
        <v>130</v>
      </c>
      <c r="G24" s="32">
        <v>0.75</v>
      </c>
      <c r="H24" s="33">
        <v>0</v>
      </c>
      <c r="I24" s="33">
        <f>ROUND(G24*H24,P4)</f>
        <v>0</v>
      </c>
      <c r="J24" s="31" t="s">
        <v>43</v>
      </c>
      <c r="O24" s="34">
        <f>I24*0.21</f>
        <v>0</v>
      </c>
      <c r="P24">
        <v>3</v>
      </c>
    </row>
    <row r="25" spans="1:16" ht="30" x14ac:dyDescent="0.25">
      <c r="A25" s="28" t="s">
        <v>44</v>
      </c>
      <c r="B25" s="35"/>
      <c r="E25" s="30" t="s">
        <v>548</v>
      </c>
      <c r="J25" s="36"/>
    </row>
    <row r="26" spans="1:16" x14ac:dyDescent="0.25">
      <c r="A26" s="28" t="s">
        <v>107</v>
      </c>
      <c r="B26" s="35"/>
      <c r="E26" s="40" t="s">
        <v>549</v>
      </c>
      <c r="J26" s="36"/>
    </row>
    <row r="27" spans="1:16" x14ac:dyDescent="0.25">
      <c r="A27" s="28" t="s">
        <v>38</v>
      </c>
      <c r="B27" s="28">
        <v>7</v>
      </c>
      <c r="C27" s="29" t="s">
        <v>228</v>
      </c>
      <c r="D27" s="28" t="s">
        <v>40</v>
      </c>
      <c r="E27" s="30" t="s">
        <v>229</v>
      </c>
      <c r="F27" s="31" t="s">
        <v>130</v>
      </c>
      <c r="G27" s="32">
        <v>3</v>
      </c>
      <c r="H27" s="33">
        <v>0</v>
      </c>
      <c r="I27" s="33">
        <f>ROUND(G27*H27,P4)</f>
        <v>0</v>
      </c>
      <c r="J27" s="31" t="s">
        <v>43</v>
      </c>
      <c r="O27" s="34">
        <f>I27*0.21</f>
        <v>0</v>
      </c>
      <c r="P27">
        <v>3</v>
      </c>
    </row>
    <row r="28" spans="1:16" x14ac:dyDescent="0.25">
      <c r="A28" s="28" t="s">
        <v>44</v>
      </c>
      <c r="B28" s="35"/>
      <c r="E28" s="30" t="s">
        <v>550</v>
      </c>
      <c r="J28" s="36"/>
    </row>
    <row r="29" spans="1:16" x14ac:dyDescent="0.25">
      <c r="A29" s="28" t="s">
        <v>107</v>
      </c>
      <c r="B29" s="35"/>
      <c r="E29" s="40" t="s">
        <v>551</v>
      </c>
      <c r="J29" s="36"/>
    </row>
    <row r="30" spans="1:16" x14ac:dyDescent="0.25">
      <c r="A30" s="28" t="s">
        <v>38</v>
      </c>
      <c r="B30" s="28">
        <v>8</v>
      </c>
      <c r="C30" s="29" t="s">
        <v>235</v>
      </c>
      <c r="D30" s="28" t="s">
        <v>40</v>
      </c>
      <c r="E30" s="30" t="s">
        <v>236</v>
      </c>
      <c r="F30" s="31" t="s">
        <v>130</v>
      </c>
      <c r="G30" s="32">
        <v>3.75</v>
      </c>
      <c r="H30" s="33">
        <v>0</v>
      </c>
      <c r="I30" s="33">
        <f>ROUND(G30*H30,P4)</f>
        <v>0</v>
      </c>
      <c r="J30" s="31" t="s">
        <v>43</v>
      </c>
      <c r="O30" s="34">
        <f>I30*0.21</f>
        <v>0</v>
      </c>
      <c r="P30">
        <v>3</v>
      </c>
    </row>
    <row r="31" spans="1:16" ht="30" x14ac:dyDescent="0.25">
      <c r="A31" s="28" t="s">
        <v>44</v>
      </c>
      <c r="B31" s="35"/>
      <c r="E31" s="30" t="s">
        <v>552</v>
      </c>
      <c r="J31" s="36"/>
    </row>
    <row r="32" spans="1:16" x14ac:dyDescent="0.25">
      <c r="A32" s="28" t="s">
        <v>38</v>
      </c>
      <c r="B32" s="28">
        <v>9</v>
      </c>
      <c r="C32" s="29" t="s">
        <v>247</v>
      </c>
      <c r="D32" s="28" t="s">
        <v>40</v>
      </c>
      <c r="E32" s="30" t="s">
        <v>248</v>
      </c>
      <c r="F32" s="31" t="s">
        <v>143</v>
      </c>
      <c r="G32" s="32">
        <v>110</v>
      </c>
      <c r="H32" s="33">
        <v>0</v>
      </c>
      <c r="I32" s="33">
        <f>ROUND(G32*H32,P4)</f>
        <v>0</v>
      </c>
      <c r="J32" s="31" t="s">
        <v>43</v>
      </c>
      <c r="O32" s="34">
        <f>I32*0.21</f>
        <v>0</v>
      </c>
      <c r="P32">
        <v>3</v>
      </c>
    </row>
    <row r="33" spans="1:16" x14ac:dyDescent="0.25">
      <c r="A33" s="28" t="s">
        <v>44</v>
      </c>
      <c r="B33" s="35"/>
      <c r="E33" s="30" t="s">
        <v>553</v>
      </c>
      <c r="J33" s="36"/>
    </row>
    <row r="34" spans="1:16" x14ac:dyDescent="0.25">
      <c r="A34" s="28" t="s">
        <v>107</v>
      </c>
      <c r="B34" s="35"/>
      <c r="E34" s="40" t="s">
        <v>554</v>
      </c>
      <c r="J34" s="36"/>
    </row>
    <row r="35" spans="1:16" x14ac:dyDescent="0.25">
      <c r="A35" s="22" t="s">
        <v>35</v>
      </c>
      <c r="B35" s="23"/>
      <c r="C35" s="24" t="s">
        <v>264</v>
      </c>
      <c r="D35" s="25"/>
      <c r="E35" s="22" t="s">
        <v>265</v>
      </c>
      <c r="F35" s="25"/>
      <c r="G35" s="25"/>
      <c r="H35" s="25"/>
      <c r="I35" s="26">
        <f>SUMIFS(I36:I44,A36:A44,"P")</f>
        <v>0</v>
      </c>
      <c r="J35" s="27"/>
    </row>
    <row r="36" spans="1:16" x14ac:dyDescent="0.25">
      <c r="A36" s="28" t="s">
        <v>38</v>
      </c>
      <c r="B36" s="28">
        <v>10</v>
      </c>
      <c r="C36" s="29" t="s">
        <v>555</v>
      </c>
      <c r="D36" s="28" t="s">
        <v>40</v>
      </c>
      <c r="E36" s="30" t="s">
        <v>556</v>
      </c>
      <c r="F36" s="31" t="s">
        <v>143</v>
      </c>
      <c r="G36" s="32">
        <v>110</v>
      </c>
      <c r="H36" s="33">
        <v>0</v>
      </c>
      <c r="I36" s="33">
        <f>ROUND(G36*H36,P4)</f>
        <v>0</v>
      </c>
      <c r="J36" s="31" t="s">
        <v>43</v>
      </c>
      <c r="O36" s="34">
        <f>I36*0.21</f>
        <v>0</v>
      </c>
      <c r="P36">
        <v>3</v>
      </c>
    </row>
    <row r="37" spans="1:16" ht="45" x14ac:dyDescent="0.25">
      <c r="A37" s="28" t="s">
        <v>44</v>
      </c>
      <c r="B37" s="35"/>
      <c r="E37" s="30" t="s">
        <v>557</v>
      </c>
      <c r="J37" s="36"/>
    </row>
    <row r="38" spans="1:16" x14ac:dyDescent="0.25">
      <c r="A38" s="28" t="s">
        <v>107</v>
      </c>
      <c r="B38" s="35"/>
      <c r="E38" s="40" t="s">
        <v>558</v>
      </c>
      <c r="J38" s="36"/>
    </row>
    <row r="39" spans="1:16" x14ac:dyDescent="0.25">
      <c r="A39" s="28" t="s">
        <v>38</v>
      </c>
      <c r="B39" s="28">
        <v>11</v>
      </c>
      <c r="C39" s="29" t="s">
        <v>559</v>
      </c>
      <c r="D39" s="28" t="s">
        <v>40</v>
      </c>
      <c r="E39" s="30" t="s">
        <v>560</v>
      </c>
      <c r="F39" s="31" t="s">
        <v>130</v>
      </c>
      <c r="G39" s="32">
        <v>1.2949999999999999</v>
      </c>
      <c r="H39" s="33">
        <v>0</v>
      </c>
      <c r="I39" s="33">
        <f>ROUND(G39*H39,P4)</f>
        <v>0</v>
      </c>
      <c r="J39" s="31" t="s">
        <v>43</v>
      </c>
      <c r="O39" s="34">
        <f>I39*0.21</f>
        <v>0</v>
      </c>
      <c r="P39">
        <v>3</v>
      </c>
    </row>
    <row r="40" spans="1:16" ht="45" x14ac:dyDescent="0.25">
      <c r="A40" s="28" t="s">
        <v>44</v>
      </c>
      <c r="B40" s="35"/>
      <c r="E40" s="30" t="s">
        <v>561</v>
      </c>
      <c r="J40" s="36"/>
    </row>
    <row r="41" spans="1:16" x14ac:dyDescent="0.25">
      <c r="A41" s="28" t="s">
        <v>107</v>
      </c>
      <c r="B41" s="35"/>
      <c r="E41" s="40" t="s">
        <v>562</v>
      </c>
      <c r="J41" s="36"/>
    </row>
    <row r="42" spans="1:16" x14ac:dyDescent="0.25">
      <c r="A42" s="28" t="s">
        <v>38</v>
      </c>
      <c r="B42" s="28">
        <v>12</v>
      </c>
      <c r="C42" s="29" t="s">
        <v>563</v>
      </c>
      <c r="D42" s="28" t="s">
        <v>40</v>
      </c>
      <c r="E42" s="30" t="s">
        <v>564</v>
      </c>
      <c r="F42" s="31" t="s">
        <v>130</v>
      </c>
      <c r="G42" s="32">
        <v>2.7</v>
      </c>
      <c r="H42" s="33">
        <v>0</v>
      </c>
      <c r="I42" s="33">
        <f>ROUND(G42*H42,P4)</f>
        <v>0</v>
      </c>
      <c r="J42" s="31" t="s">
        <v>43</v>
      </c>
      <c r="O42" s="34">
        <f>I42*0.21</f>
        <v>0</v>
      </c>
      <c r="P42">
        <v>3</v>
      </c>
    </row>
    <row r="43" spans="1:16" ht="45" x14ac:dyDescent="0.25">
      <c r="A43" s="28" t="s">
        <v>44</v>
      </c>
      <c r="B43" s="35"/>
      <c r="E43" s="30" t="s">
        <v>565</v>
      </c>
      <c r="J43" s="36"/>
    </row>
    <row r="44" spans="1:16" x14ac:dyDescent="0.25">
      <c r="A44" s="28" t="s">
        <v>107</v>
      </c>
      <c r="B44" s="35"/>
      <c r="E44" s="40" t="s">
        <v>566</v>
      </c>
      <c r="J44" s="36"/>
    </row>
    <row r="45" spans="1:16" x14ac:dyDescent="0.25">
      <c r="A45" s="22" t="s">
        <v>35</v>
      </c>
      <c r="B45" s="23"/>
      <c r="C45" s="24" t="s">
        <v>305</v>
      </c>
      <c r="D45" s="25"/>
      <c r="E45" s="22" t="s">
        <v>306</v>
      </c>
      <c r="F45" s="25"/>
      <c r="G45" s="25"/>
      <c r="H45" s="25"/>
      <c r="I45" s="26">
        <f>SUMIFS(I46:I48,A46:A48,"P")</f>
        <v>0</v>
      </c>
      <c r="J45" s="27"/>
    </row>
    <row r="46" spans="1:16" x14ac:dyDescent="0.25">
      <c r="A46" s="28" t="s">
        <v>38</v>
      </c>
      <c r="B46" s="28">
        <v>13</v>
      </c>
      <c r="C46" s="29" t="s">
        <v>567</v>
      </c>
      <c r="D46" s="28" t="s">
        <v>40</v>
      </c>
      <c r="E46" s="30" t="s">
        <v>568</v>
      </c>
      <c r="F46" s="31" t="s">
        <v>130</v>
      </c>
      <c r="G46" s="32">
        <v>0.29099999999999998</v>
      </c>
      <c r="H46" s="33">
        <v>0</v>
      </c>
      <c r="I46" s="33">
        <f>ROUND(G46*H46,P4)</f>
        <v>0</v>
      </c>
      <c r="J46" s="31" t="s">
        <v>43</v>
      </c>
      <c r="O46" s="34">
        <f>I46*0.21</f>
        <v>0</v>
      </c>
      <c r="P46">
        <v>3</v>
      </c>
    </row>
    <row r="47" spans="1:16" ht="30" x14ac:dyDescent="0.25">
      <c r="A47" s="28" t="s">
        <v>44</v>
      </c>
      <c r="B47" s="35"/>
      <c r="E47" s="30" t="s">
        <v>569</v>
      </c>
      <c r="J47" s="36"/>
    </row>
    <row r="48" spans="1:16" x14ac:dyDescent="0.25">
      <c r="A48" s="28" t="s">
        <v>107</v>
      </c>
      <c r="B48" s="35"/>
      <c r="E48" s="40" t="s">
        <v>570</v>
      </c>
      <c r="J48" s="36"/>
    </row>
    <row r="49" spans="1:16" x14ac:dyDescent="0.25">
      <c r="A49" s="22" t="s">
        <v>35</v>
      </c>
      <c r="B49" s="23"/>
      <c r="C49" s="24" t="s">
        <v>336</v>
      </c>
      <c r="D49" s="25"/>
      <c r="E49" s="22" t="s">
        <v>337</v>
      </c>
      <c r="F49" s="25"/>
      <c r="G49" s="25"/>
      <c r="H49" s="25"/>
      <c r="I49" s="26">
        <f>SUMIFS(I50:I52,A50:A52,"P")</f>
        <v>0</v>
      </c>
      <c r="J49" s="27"/>
    </row>
    <row r="50" spans="1:16" x14ac:dyDescent="0.25">
      <c r="A50" s="28" t="s">
        <v>38</v>
      </c>
      <c r="B50" s="28">
        <v>14</v>
      </c>
      <c r="C50" s="29" t="s">
        <v>571</v>
      </c>
      <c r="D50" s="28" t="s">
        <v>40</v>
      </c>
      <c r="E50" s="30" t="s">
        <v>572</v>
      </c>
      <c r="F50" s="31" t="s">
        <v>130</v>
      </c>
      <c r="G50" s="32">
        <v>1.69</v>
      </c>
      <c r="H50" s="33">
        <v>0</v>
      </c>
      <c r="I50" s="33">
        <f>ROUND(G50*H50,P4)</f>
        <v>0</v>
      </c>
      <c r="J50" s="31" t="s">
        <v>43</v>
      </c>
      <c r="O50" s="34">
        <f>I50*0.21</f>
        <v>0</v>
      </c>
      <c r="P50">
        <v>3</v>
      </c>
    </row>
    <row r="51" spans="1:16" ht="30" x14ac:dyDescent="0.25">
      <c r="A51" s="28" t="s">
        <v>44</v>
      </c>
      <c r="B51" s="35"/>
      <c r="E51" s="30" t="s">
        <v>573</v>
      </c>
      <c r="J51" s="36"/>
    </row>
    <row r="52" spans="1:16" x14ac:dyDescent="0.25">
      <c r="A52" s="28" t="s">
        <v>107</v>
      </c>
      <c r="B52" s="35"/>
      <c r="E52" s="40" t="s">
        <v>574</v>
      </c>
      <c r="J52" s="36"/>
    </row>
    <row r="53" spans="1:16" x14ac:dyDescent="0.25">
      <c r="A53" s="22" t="s">
        <v>35</v>
      </c>
      <c r="B53" s="23"/>
      <c r="C53" s="24" t="s">
        <v>370</v>
      </c>
      <c r="D53" s="25"/>
      <c r="E53" s="22" t="s">
        <v>371</v>
      </c>
      <c r="F53" s="25"/>
      <c r="G53" s="25"/>
      <c r="H53" s="25"/>
      <c r="I53" s="26">
        <f>SUMIFS(I54:I55,A54:A55,"P")</f>
        <v>0</v>
      </c>
      <c r="J53" s="27"/>
    </row>
    <row r="54" spans="1:16" x14ac:dyDescent="0.25">
      <c r="A54" s="28" t="s">
        <v>38</v>
      </c>
      <c r="B54" s="28">
        <v>15</v>
      </c>
      <c r="C54" s="29" t="s">
        <v>575</v>
      </c>
      <c r="D54" s="28" t="s">
        <v>40</v>
      </c>
      <c r="E54" s="30" t="s">
        <v>576</v>
      </c>
      <c r="F54" s="31" t="s">
        <v>143</v>
      </c>
      <c r="G54" s="32">
        <v>6.7649999999999997</v>
      </c>
      <c r="H54" s="33">
        <v>0</v>
      </c>
      <c r="I54" s="33">
        <f>ROUND(G54*H54,P4)</f>
        <v>0</v>
      </c>
      <c r="J54" s="31" t="s">
        <v>43</v>
      </c>
      <c r="O54" s="34">
        <f>I54*0.21</f>
        <v>0</v>
      </c>
      <c r="P54">
        <v>3</v>
      </c>
    </row>
    <row r="55" spans="1:16" ht="45" x14ac:dyDescent="0.25">
      <c r="A55" s="28" t="s">
        <v>44</v>
      </c>
      <c r="B55" s="35"/>
      <c r="E55" s="30" t="s">
        <v>577</v>
      </c>
      <c r="J55" s="36"/>
    </row>
    <row r="56" spans="1:16" x14ac:dyDescent="0.25">
      <c r="A56" s="22" t="s">
        <v>35</v>
      </c>
      <c r="B56" s="23"/>
      <c r="C56" s="24" t="s">
        <v>416</v>
      </c>
      <c r="D56" s="25"/>
      <c r="E56" s="22" t="s">
        <v>417</v>
      </c>
      <c r="F56" s="25"/>
      <c r="G56" s="25"/>
      <c r="H56" s="25"/>
      <c r="I56" s="26">
        <f>SUMIFS(I57:I62,A57:A62,"P")</f>
        <v>0</v>
      </c>
      <c r="J56" s="27"/>
    </row>
    <row r="57" spans="1:16" x14ac:dyDescent="0.25">
      <c r="A57" s="28" t="s">
        <v>38</v>
      </c>
      <c r="B57" s="28">
        <v>16</v>
      </c>
      <c r="C57" s="29" t="s">
        <v>578</v>
      </c>
      <c r="D57" s="28" t="s">
        <v>40</v>
      </c>
      <c r="E57" s="30" t="s">
        <v>579</v>
      </c>
      <c r="F57" s="31" t="s">
        <v>143</v>
      </c>
      <c r="G57" s="32">
        <v>24.2</v>
      </c>
      <c r="H57" s="33">
        <v>0</v>
      </c>
      <c r="I57" s="33">
        <f>ROUND(G57*H57,P4)</f>
        <v>0</v>
      </c>
      <c r="J57" s="31" t="s">
        <v>43</v>
      </c>
      <c r="O57" s="34">
        <f>I57*0.21</f>
        <v>0</v>
      </c>
      <c r="P57">
        <v>3</v>
      </c>
    </row>
    <row r="58" spans="1:16" ht="30" x14ac:dyDescent="0.25">
      <c r="A58" s="28" t="s">
        <v>44</v>
      </c>
      <c r="B58" s="35"/>
      <c r="E58" s="30" t="s">
        <v>580</v>
      </c>
      <c r="J58" s="36"/>
    </row>
    <row r="59" spans="1:16" x14ac:dyDescent="0.25">
      <c r="A59" s="28" t="s">
        <v>107</v>
      </c>
      <c r="B59" s="35"/>
      <c r="E59" s="40" t="s">
        <v>581</v>
      </c>
      <c r="J59" s="36"/>
    </row>
    <row r="60" spans="1:16" x14ac:dyDescent="0.25">
      <c r="A60" s="28" t="s">
        <v>38</v>
      </c>
      <c r="B60" s="28">
        <v>17</v>
      </c>
      <c r="C60" s="29" t="s">
        <v>582</v>
      </c>
      <c r="D60" s="28" t="s">
        <v>40</v>
      </c>
      <c r="E60" s="30" t="s">
        <v>583</v>
      </c>
      <c r="F60" s="31" t="s">
        <v>143</v>
      </c>
      <c r="G60" s="32">
        <v>106.7</v>
      </c>
      <c r="H60" s="33">
        <v>0</v>
      </c>
      <c r="I60" s="33">
        <f>ROUND(G60*H60,P4)</f>
        <v>0</v>
      </c>
      <c r="J60" s="31" t="s">
        <v>43</v>
      </c>
      <c r="O60" s="34">
        <f>I60*0.21</f>
        <v>0</v>
      </c>
      <c r="P60">
        <v>3</v>
      </c>
    </row>
    <row r="61" spans="1:16" x14ac:dyDescent="0.25">
      <c r="A61" s="28" t="s">
        <v>44</v>
      </c>
      <c r="B61" s="35"/>
      <c r="E61" s="30" t="s">
        <v>584</v>
      </c>
      <c r="J61" s="36"/>
    </row>
    <row r="62" spans="1:16" x14ac:dyDescent="0.25">
      <c r="A62" s="28" t="s">
        <v>107</v>
      </c>
      <c r="B62" s="35"/>
      <c r="E62" s="40" t="s">
        <v>585</v>
      </c>
      <c r="J62" s="36"/>
    </row>
    <row r="63" spans="1:16" x14ac:dyDescent="0.25">
      <c r="A63" s="22" t="s">
        <v>35</v>
      </c>
      <c r="B63" s="23"/>
      <c r="C63" s="24" t="s">
        <v>446</v>
      </c>
      <c r="D63" s="25"/>
      <c r="E63" s="22" t="s">
        <v>447</v>
      </c>
      <c r="F63" s="25"/>
      <c r="G63" s="25"/>
      <c r="H63" s="25"/>
      <c r="I63" s="26">
        <f>SUMIFS(I64:I65,A64:A65,"P")</f>
        <v>0</v>
      </c>
      <c r="J63" s="27"/>
    </row>
    <row r="64" spans="1:16" x14ac:dyDescent="0.25">
      <c r="A64" s="28" t="s">
        <v>38</v>
      </c>
      <c r="B64" s="28">
        <v>18</v>
      </c>
      <c r="C64" s="29" t="s">
        <v>586</v>
      </c>
      <c r="D64" s="28" t="s">
        <v>40</v>
      </c>
      <c r="E64" s="30" t="s">
        <v>587</v>
      </c>
      <c r="F64" s="31" t="s">
        <v>125</v>
      </c>
      <c r="G64" s="32">
        <v>4.5</v>
      </c>
      <c r="H64" s="33">
        <v>0</v>
      </c>
      <c r="I64" s="33">
        <f>ROUND(G64*H64,P4)</f>
        <v>0</v>
      </c>
      <c r="J64" s="31" t="s">
        <v>43</v>
      </c>
      <c r="O64" s="34">
        <f>I64*0.21</f>
        <v>0</v>
      </c>
      <c r="P64">
        <v>3</v>
      </c>
    </row>
    <row r="65" spans="1:16" ht="30" x14ac:dyDescent="0.25">
      <c r="A65" s="28" t="s">
        <v>44</v>
      </c>
      <c r="B65" s="35"/>
      <c r="E65" s="30" t="s">
        <v>588</v>
      </c>
      <c r="J65" s="36"/>
    </row>
    <row r="66" spans="1:16" x14ac:dyDescent="0.25">
      <c r="A66" s="22" t="s">
        <v>35</v>
      </c>
      <c r="B66" s="23"/>
      <c r="C66" s="24" t="s">
        <v>121</v>
      </c>
      <c r="D66" s="25"/>
      <c r="E66" s="22" t="s">
        <v>122</v>
      </c>
      <c r="F66" s="25"/>
      <c r="G66" s="25"/>
      <c r="H66" s="25"/>
      <c r="I66" s="26">
        <f>SUMIFS(I67:I69,A67:A69,"P")</f>
        <v>0</v>
      </c>
      <c r="J66" s="27"/>
    </row>
    <row r="67" spans="1:16" x14ac:dyDescent="0.25">
      <c r="A67" s="28" t="s">
        <v>38</v>
      </c>
      <c r="B67" s="28">
        <v>19</v>
      </c>
      <c r="C67" s="29" t="s">
        <v>589</v>
      </c>
      <c r="D67" s="28" t="s">
        <v>40</v>
      </c>
      <c r="E67" s="30" t="s">
        <v>590</v>
      </c>
      <c r="F67" s="31" t="s">
        <v>105</v>
      </c>
      <c r="G67" s="32">
        <v>1.0469999999999999</v>
      </c>
      <c r="H67" s="33">
        <v>0</v>
      </c>
      <c r="I67" s="33">
        <f>ROUND(G67*H67,P4)</f>
        <v>0</v>
      </c>
      <c r="J67" s="31" t="s">
        <v>43</v>
      </c>
      <c r="O67" s="34">
        <f>I67*0.21</f>
        <v>0</v>
      </c>
      <c r="P67">
        <v>3</v>
      </c>
    </row>
    <row r="68" spans="1:16" ht="45" x14ac:dyDescent="0.25">
      <c r="A68" s="28" t="s">
        <v>44</v>
      </c>
      <c r="B68" s="35"/>
      <c r="E68" s="30" t="s">
        <v>591</v>
      </c>
      <c r="J68" s="36"/>
    </row>
    <row r="69" spans="1:16" x14ac:dyDescent="0.25">
      <c r="A69" s="28" t="s">
        <v>107</v>
      </c>
      <c r="B69" s="37"/>
      <c r="C69" s="38"/>
      <c r="D69" s="38"/>
      <c r="E69" s="40" t="s">
        <v>592</v>
      </c>
      <c r="F69" s="38"/>
      <c r="G69" s="38"/>
      <c r="H69" s="38"/>
      <c r="I69" s="38"/>
      <c r="J69" s="39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77" right="0.39370078740157477" top="0.59055118110236215" bottom="0.59055118110236215" header="0.3" footer="0.3"/>
  <pageSetup scale="6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Rekapitulace</vt:lpstr>
      <vt:lpstr>0001</vt:lpstr>
      <vt:lpstr>0011</vt:lpstr>
      <vt:lpstr>2011</vt:lpstr>
      <vt:lpstr>9011</vt:lpstr>
      <vt:lpstr>'0001'!Názvy_tisku</vt:lpstr>
      <vt:lpstr>'0011'!Názvy_tisku</vt:lpstr>
      <vt:lpstr>'2011'!Názvy_tisku</vt:lpstr>
      <vt:lpstr>'9011'!Názvy_tisku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Koudelka Pavel</dc:creator>
  <cp:lastModifiedBy>Koudelka Pavel</cp:lastModifiedBy>
  <dcterms:created xsi:type="dcterms:W3CDTF">2025-12-12T17:39:18Z</dcterms:created>
  <dcterms:modified xsi:type="dcterms:W3CDTF">2025-12-12T17:43:44Z</dcterms:modified>
</cp:coreProperties>
</file>